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ushang" sheetId="1" state="visible" r:id="rId2"/>
  </sheets>
  <externalReferences>
    <externalReference r:id="rId3"/>
  </externalReferences>
  <definedNames>
    <definedName function="false" hidden="false" localSheetId="0" name="_xlnm.Print_Area" vbProcedure="false">Aushang!$L$1:$W$32,Aushang!$Z$1:$AK$32,Aushang!$AN$1:$AY$32,Aushang!$BB$1:$BM$32,Aushang!$BP$1:$CA$32,Aushang!$CD$1:$CO$32</definedName>
    <definedName function="false" hidden="true" localSheetId="0" name="_xlnm._FilterDatabase" vbProcedure="false">Aushang!$D$1:$J$1</definedName>
    <definedName function="false" hidden="false" name="Differenz" vbProcedure="false">'[1]alr-personal'!#ref!</definedName>
    <definedName function="false" hidden="false" name="HilfeDienst" vbProcedure="false">[2]HilfeDienst!$B$2:$B$12</definedName>
    <definedName function="false" hidden="false" name="summe1" vbProcedure="false">'[1]alr-personal'!#ref!</definedName>
    <definedName function="false" hidden="false" name="summe2" vbProcedure="false">'[1]alr-personal'!#ref!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<sst xmlns="http://schemas.openxmlformats.org/spreadsheetml/2006/main" count="82" uniqueCount="9">
  <si>
    <t xml:space="preserve">Hilfe Tagestyp</t>
  </si>
  <si>
    <t xml:space="preserve">Tagestyp</t>
  </si>
  <si>
    <t xml:space="preserve">Datum</t>
  </si>
  <si>
    <t xml:space="preserve">HW1
Geöffnet</t>
  </si>
  <si>
    <t xml:space="preserve">HW1
Geschlossen</t>
  </si>
  <si>
    <t xml:space="preserve">HW2
Geöffnet</t>
  </si>
  <si>
    <t xml:space="preserve">HW2
Geschlossen</t>
  </si>
  <si>
    <t xml:space="preserve">HW 1</t>
  </si>
  <si>
    <t xml:space="preserve">HW 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</si>
</sst>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d&quot;, &quot;dd/mm/yyyy"/>
    <numFmt numFmtId="166" formatCode="h:mm;@"/>
    <numFmt numFmtId="167" formatCode="hh:mm"/>
    <numFmt numFmtId="168" formatCode="General"/>
    <numFmt numFmtId="169" formatCode="ddd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31">
    <dxf>
      <font>
        <color rgb="FFFFFFFF"/>
      </font>
    </dxf>
    <dxf>
      <font>
        <color rgb="FFFF0000"/>
      </font>
    </dxf>
    <dxf>
      <font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U:/Baubetrieb%204/Sperrwerke/Dienstpl&#228;ne/Gl&#252;ckstadt/2021/Wache49Gl&#252;ck_2021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nd"/>
      <sheetName val="Anleitung"/>
      <sheetName val="Telefonliste"/>
      <sheetName val="Betriebsplan"/>
      <sheetName val="Aushang"/>
      <sheetName val="TideGlück"/>
      <sheetName val="Bereitschaft"/>
      <sheetName val="Einsatzplan Alle"/>
      <sheetName val="Einsatzplan Nr. 1"/>
      <sheetName val="Einsatzplan Nr. 2"/>
      <sheetName val="Einsatzplan Nr. 3"/>
      <sheetName val="Einsatzplan Nr. 4"/>
      <sheetName val="Feiertage"/>
      <sheetName val="Hilfe"/>
      <sheetName val="Hilfe2"/>
      <sheetName val="Hilfe3"/>
      <sheetName val="Übersicht"/>
      <sheetName val="Warnung"/>
      <sheetName val="Beispiel"/>
      <sheetName val="HilfeDienst"/>
    </sheetNames>
    <sheetDataSet>
      <sheetData sheetId="0"/>
      <sheetData sheetId="1"/>
      <sheetData sheetId="2"/>
      <sheetData sheetId="3">
        <row r="1">
          <cell r="J1" t="str">
            <v>Eingangsdaten</v>
          </cell>
        </row>
        <row r="2">
          <cell r="J2" t="str">
            <v>Beginn:</v>
          </cell>
          <cell r="K2">
            <v>44197</v>
          </cell>
        </row>
        <row r="3">
          <cell r="J3" t="str">
            <v>Ende:</v>
          </cell>
          <cell r="K3">
            <v>44561</v>
          </cell>
        </row>
        <row r="4">
          <cell r="J4" t="str">
            <v>Tide-Periode:</v>
          </cell>
          <cell r="K4">
            <v>0.517361111111111</v>
          </cell>
        </row>
        <row r="5">
          <cell r="J5" t="str">
            <v>Dauer Ruhepause:</v>
          </cell>
          <cell r="K5">
            <v>0.5</v>
          </cell>
        </row>
        <row r="6">
          <cell r="J6" t="str">
            <v>Beginn Ruhezeit:</v>
          </cell>
          <cell r="K6">
            <v>1.25</v>
          </cell>
        </row>
        <row r="7">
          <cell r="J7" t="str">
            <v>Ende Ruhezeit:</v>
          </cell>
          <cell r="K7">
            <v>0.75</v>
          </cell>
        </row>
        <row r="8">
          <cell r="J8" t="str">
            <v>max. tägl. Arbeitszeit:</v>
          </cell>
          <cell r="K8">
            <v>0.416666666666667</v>
          </cell>
        </row>
        <row r="8">
          <cell r="T8">
            <v>0.0833333333333333</v>
          </cell>
          <cell r="U8">
            <v>0</v>
          </cell>
        </row>
        <row r="9">
          <cell r="J9" t="str">
            <v>"1. Tide":</v>
          </cell>
          <cell r="K9">
            <v>36892.1840277778</v>
          </cell>
        </row>
        <row r="10">
          <cell r="J10" t="str">
            <v>mittl. Arbeitszeit:</v>
          </cell>
          <cell r="K10">
            <v>7.7</v>
          </cell>
        </row>
        <row r="11">
          <cell r="J11" t="str">
            <v>mittl. Urlaubsdauer:</v>
          </cell>
          <cell r="K11">
            <v>30</v>
          </cell>
        </row>
        <row r="17">
          <cell r="I17" t="str">
            <v>Datum</v>
          </cell>
          <cell r="J17" t="str">
            <v>Hochwasser 1</v>
          </cell>
          <cell r="K17" t="str">
            <v>Hochwasser 2</v>
          </cell>
        </row>
        <row r="18">
          <cell r="I18">
            <v>44197</v>
          </cell>
          <cell r="J18">
            <v>0</v>
          </cell>
          <cell r="K18">
            <v>0</v>
          </cell>
        </row>
        <row r="19">
          <cell r="I19">
            <v>44198</v>
          </cell>
          <cell r="J19">
            <v>0</v>
          </cell>
          <cell r="K19">
            <v>0</v>
          </cell>
        </row>
        <row r="20">
          <cell r="I20">
            <v>44199</v>
          </cell>
          <cell r="J20">
            <v>0</v>
          </cell>
          <cell r="K20">
            <v>0</v>
          </cell>
        </row>
        <row r="21">
          <cell r="I21">
            <v>44200</v>
          </cell>
          <cell r="J21">
            <v>0</v>
          </cell>
          <cell r="K21">
            <v>44200.7868055556</v>
          </cell>
        </row>
        <row r="22">
          <cell r="I22">
            <v>44201</v>
          </cell>
          <cell r="J22">
            <v>0</v>
          </cell>
          <cell r="K22">
            <v>44201.8208333333</v>
          </cell>
        </row>
        <row r="23">
          <cell r="I23">
            <v>44202</v>
          </cell>
          <cell r="J23">
            <v>0</v>
          </cell>
          <cell r="K23">
            <v>0</v>
          </cell>
        </row>
        <row r="24">
          <cell r="I24">
            <v>44203</v>
          </cell>
          <cell r="J24">
            <v>0</v>
          </cell>
          <cell r="K24">
            <v>0</v>
          </cell>
        </row>
        <row r="25">
          <cell r="I25">
            <v>44204</v>
          </cell>
          <cell r="J25">
            <v>44204.4076388889</v>
          </cell>
          <cell r="K25">
            <v>0</v>
          </cell>
        </row>
        <row r="26">
          <cell r="I26">
            <v>44205</v>
          </cell>
          <cell r="J26">
            <v>0</v>
          </cell>
          <cell r="K26">
            <v>0</v>
          </cell>
        </row>
        <row r="27">
          <cell r="I27">
            <v>44206</v>
          </cell>
          <cell r="J27">
            <v>0</v>
          </cell>
          <cell r="K27">
            <v>0</v>
          </cell>
        </row>
        <row r="28">
          <cell r="I28">
            <v>44207</v>
          </cell>
          <cell r="J28">
            <v>0</v>
          </cell>
          <cell r="K28">
            <v>44207.5583333333</v>
          </cell>
        </row>
        <row r="29">
          <cell r="I29">
            <v>44208</v>
          </cell>
          <cell r="J29">
            <v>0</v>
          </cell>
          <cell r="K29">
            <v>44208.6013888889</v>
          </cell>
        </row>
        <row r="30">
          <cell r="I30">
            <v>44209</v>
          </cell>
          <cell r="J30">
            <v>0</v>
          </cell>
          <cell r="K30">
            <v>0</v>
          </cell>
        </row>
        <row r="31">
          <cell r="I31">
            <v>44210</v>
          </cell>
          <cell r="J31">
            <v>0</v>
          </cell>
          <cell r="K31">
            <v>0</v>
          </cell>
        </row>
        <row r="32">
          <cell r="I32">
            <v>44211</v>
          </cell>
          <cell r="J32">
            <v>0</v>
          </cell>
          <cell r="K32">
            <v>44211.7076388889</v>
          </cell>
        </row>
        <row r="33">
          <cell r="I33">
            <v>44212</v>
          </cell>
          <cell r="J33">
            <v>0</v>
          </cell>
          <cell r="K33">
            <v>0</v>
          </cell>
        </row>
        <row r="34">
          <cell r="I34">
            <v>44213</v>
          </cell>
          <cell r="J34">
            <v>0</v>
          </cell>
          <cell r="K34">
            <v>0</v>
          </cell>
        </row>
        <row r="35">
          <cell r="I35">
            <v>44214</v>
          </cell>
          <cell r="J35">
            <v>0</v>
          </cell>
          <cell r="K35">
            <v>44214.7881944444</v>
          </cell>
        </row>
        <row r="36">
          <cell r="I36">
            <v>44215</v>
          </cell>
          <cell r="J36">
            <v>0</v>
          </cell>
          <cell r="K36">
            <v>44215.8138888889</v>
          </cell>
        </row>
        <row r="37">
          <cell r="I37">
            <v>44216</v>
          </cell>
          <cell r="J37">
            <v>0</v>
          </cell>
          <cell r="K37">
            <v>0</v>
          </cell>
        </row>
        <row r="38">
          <cell r="I38">
            <v>44217</v>
          </cell>
          <cell r="J38">
            <v>0</v>
          </cell>
          <cell r="K38">
            <v>0</v>
          </cell>
        </row>
        <row r="39">
          <cell r="I39">
            <v>44218</v>
          </cell>
          <cell r="J39">
            <v>44218.3791666667</v>
          </cell>
          <cell r="K39">
            <v>0</v>
          </cell>
        </row>
        <row r="40">
          <cell r="I40">
            <v>44219</v>
          </cell>
          <cell r="J40">
            <v>0</v>
          </cell>
          <cell r="K40">
            <v>0</v>
          </cell>
        </row>
        <row r="41">
          <cell r="I41">
            <v>44220</v>
          </cell>
          <cell r="J41">
            <v>0</v>
          </cell>
          <cell r="K41">
            <v>0</v>
          </cell>
        </row>
        <row r="42">
          <cell r="I42">
            <v>44221</v>
          </cell>
          <cell r="J42">
            <v>44221.5222222222</v>
          </cell>
          <cell r="K42">
            <v>0</v>
          </cell>
        </row>
        <row r="43">
          <cell r="I43">
            <v>44222</v>
          </cell>
          <cell r="J43">
            <v>0</v>
          </cell>
          <cell r="K43">
            <v>44222.5673611111</v>
          </cell>
        </row>
        <row r="44">
          <cell r="I44">
            <v>44223</v>
          </cell>
          <cell r="J44">
            <v>0</v>
          </cell>
          <cell r="K44">
            <v>0</v>
          </cell>
        </row>
        <row r="45">
          <cell r="I45">
            <v>44224</v>
          </cell>
          <cell r="J45">
            <v>0</v>
          </cell>
          <cell r="K45">
            <v>0</v>
          </cell>
        </row>
        <row r="46">
          <cell r="I46">
            <v>44225</v>
          </cell>
          <cell r="J46">
            <v>0</v>
          </cell>
          <cell r="K46">
            <v>44225.6638888889</v>
          </cell>
        </row>
        <row r="47">
          <cell r="I47">
            <v>44226</v>
          </cell>
          <cell r="J47">
            <v>0</v>
          </cell>
          <cell r="K47">
            <v>0</v>
          </cell>
        </row>
        <row r="48">
          <cell r="I48">
            <v>44227</v>
          </cell>
          <cell r="J48">
            <v>0</v>
          </cell>
          <cell r="K48">
            <v>0</v>
          </cell>
        </row>
        <row r="49">
          <cell r="I49">
            <v>44228</v>
          </cell>
          <cell r="J49">
            <v>0</v>
          </cell>
          <cell r="K49">
            <v>44228.75</v>
          </cell>
        </row>
        <row r="50">
          <cell r="I50">
            <v>44229</v>
          </cell>
          <cell r="J50">
            <v>0</v>
          </cell>
          <cell r="K50">
            <v>44229.7784722222</v>
          </cell>
        </row>
        <row r="51">
          <cell r="I51">
            <v>44230</v>
          </cell>
          <cell r="J51">
            <v>0</v>
          </cell>
          <cell r="K51">
            <v>0</v>
          </cell>
        </row>
        <row r="52">
          <cell r="I52">
            <v>44231</v>
          </cell>
          <cell r="J52">
            <v>0</v>
          </cell>
          <cell r="K52">
            <v>0</v>
          </cell>
        </row>
        <row r="53">
          <cell r="I53">
            <v>44232</v>
          </cell>
          <cell r="J53">
            <v>44232.3493055556</v>
          </cell>
          <cell r="K53">
            <v>0</v>
          </cell>
        </row>
        <row r="54">
          <cell r="I54">
            <v>44233</v>
          </cell>
          <cell r="J54">
            <v>0</v>
          </cell>
          <cell r="K54">
            <v>0</v>
          </cell>
        </row>
        <row r="55">
          <cell r="I55">
            <v>44234</v>
          </cell>
          <cell r="J55">
            <v>0</v>
          </cell>
          <cell r="K55">
            <v>0</v>
          </cell>
        </row>
        <row r="56">
          <cell r="I56">
            <v>44235</v>
          </cell>
          <cell r="J56">
            <v>44235.4965277778</v>
          </cell>
          <cell r="K56">
            <v>0</v>
          </cell>
        </row>
        <row r="57">
          <cell r="I57">
            <v>44236</v>
          </cell>
          <cell r="J57">
            <v>0</v>
          </cell>
          <cell r="K57">
            <v>44236.5527777778</v>
          </cell>
        </row>
        <row r="58">
          <cell r="I58">
            <v>44237</v>
          </cell>
          <cell r="J58">
            <v>0</v>
          </cell>
          <cell r="K58">
            <v>0</v>
          </cell>
        </row>
        <row r="59">
          <cell r="I59">
            <v>44238</v>
          </cell>
          <cell r="J59">
            <v>0</v>
          </cell>
          <cell r="K59">
            <v>0</v>
          </cell>
        </row>
        <row r="60">
          <cell r="I60">
            <v>44239</v>
          </cell>
          <cell r="J60">
            <v>0</v>
          </cell>
          <cell r="K60">
            <v>44239.6701388889</v>
          </cell>
        </row>
        <row r="61">
          <cell r="I61">
            <v>44240</v>
          </cell>
          <cell r="J61">
            <v>0</v>
          </cell>
          <cell r="K61">
            <v>0</v>
          </cell>
        </row>
        <row r="62">
          <cell r="I62">
            <v>44241</v>
          </cell>
          <cell r="J62">
            <v>0</v>
          </cell>
          <cell r="K62">
            <v>0</v>
          </cell>
        </row>
        <row r="63">
          <cell r="I63">
            <v>44242</v>
          </cell>
          <cell r="J63">
            <v>0</v>
          </cell>
          <cell r="K63">
            <v>44242.7451388889</v>
          </cell>
        </row>
        <row r="64">
          <cell r="I64">
            <v>44243</v>
          </cell>
          <cell r="J64">
            <v>0</v>
          </cell>
          <cell r="K64">
            <v>44243.7666666667</v>
          </cell>
        </row>
        <row r="65">
          <cell r="I65">
            <v>44244</v>
          </cell>
          <cell r="J65">
            <v>0</v>
          </cell>
          <cell r="K65">
            <v>0</v>
          </cell>
        </row>
        <row r="66">
          <cell r="I66">
            <v>44245</v>
          </cell>
          <cell r="J66">
            <v>0</v>
          </cell>
          <cell r="K66">
            <v>0</v>
          </cell>
        </row>
        <row r="67">
          <cell r="I67">
            <v>44246</v>
          </cell>
          <cell r="J67">
            <v>44246.31875</v>
          </cell>
          <cell r="K67">
            <v>0</v>
          </cell>
        </row>
        <row r="68">
          <cell r="I68">
            <v>44247</v>
          </cell>
          <cell r="J68">
            <v>0</v>
          </cell>
          <cell r="K68">
            <v>0</v>
          </cell>
        </row>
        <row r="69">
          <cell r="I69">
            <v>44248</v>
          </cell>
          <cell r="J69">
            <v>0</v>
          </cell>
          <cell r="K69">
            <v>0</v>
          </cell>
        </row>
        <row r="70">
          <cell r="I70">
            <v>44249</v>
          </cell>
          <cell r="J70">
            <v>44249.425</v>
          </cell>
          <cell r="K70">
            <v>0</v>
          </cell>
        </row>
        <row r="71">
          <cell r="I71">
            <v>44250</v>
          </cell>
          <cell r="J71">
            <v>44250.4875</v>
          </cell>
          <cell r="K71">
            <v>0</v>
          </cell>
        </row>
        <row r="72">
          <cell r="I72">
            <v>44251</v>
          </cell>
          <cell r="J72">
            <v>0</v>
          </cell>
          <cell r="K72">
            <v>0</v>
          </cell>
        </row>
        <row r="73">
          <cell r="I73">
            <v>44252</v>
          </cell>
          <cell r="J73">
            <v>0</v>
          </cell>
          <cell r="K73">
            <v>0</v>
          </cell>
        </row>
        <row r="74">
          <cell r="I74">
            <v>44253</v>
          </cell>
          <cell r="J74">
            <v>0</v>
          </cell>
          <cell r="K74">
            <v>44253.6236111111</v>
          </cell>
        </row>
        <row r="75">
          <cell r="I75">
            <v>44254</v>
          </cell>
          <cell r="J75">
            <v>0</v>
          </cell>
          <cell r="K75">
            <v>0</v>
          </cell>
        </row>
        <row r="76">
          <cell r="I76">
            <v>44255</v>
          </cell>
          <cell r="J76">
            <v>0</v>
          </cell>
          <cell r="K76">
            <v>0</v>
          </cell>
        </row>
        <row r="77">
          <cell r="I77">
            <v>44256</v>
          </cell>
          <cell r="J77">
            <v>0</v>
          </cell>
          <cell r="K77">
            <v>44256.7090277778</v>
          </cell>
        </row>
        <row r="78">
          <cell r="I78">
            <v>44257</v>
          </cell>
          <cell r="J78">
            <v>0</v>
          </cell>
          <cell r="K78">
            <v>44257.7375</v>
          </cell>
        </row>
        <row r="79">
          <cell r="I79">
            <v>44258</v>
          </cell>
          <cell r="J79">
            <v>0</v>
          </cell>
          <cell r="K79">
            <v>0</v>
          </cell>
        </row>
        <row r="80">
          <cell r="I80">
            <v>44259</v>
          </cell>
          <cell r="J80">
            <v>0</v>
          </cell>
          <cell r="K80">
            <v>0</v>
          </cell>
        </row>
        <row r="81">
          <cell r="I81">
            <v>44260</v>
          </cell>
          <cell r="J81">
            <v>44260.3041666667</v>
          </cell>
          <cell r="K81">
            <v>0</v>
          </cell>
        </row>
        <row r="82">
          <cell r="I82">
            <v>44261</v>
          </cell>
          <cell r="J82">
            <v>0</v>
          </cell>
          <cell r="K82">
            <v>0</v>
          </cell>
        </row>
        <row r="83">
          <cell r="I83">
            <v>44262</v>
          </cell>
          <cell r="J83">
            <v>0</v>
          </cell>
          <cell r="K83">
            <v>0</v>
          </cell>
        </row>
        <row r="84">
          <cell r="I84">
            <v>44263</v>
          </cell>
          <cell r="J84">
            <v>44263.4263888889</v>
          </cell>
          <cell r="K84">
            <v>0</v>
          </cell>
        </row>
        <row r="85">
          <cell r="I85">
            <v>44264</v>
          </cell>
          <cell r="J85">
            <v>44264.4895833333</v>
          </cell>
          <cell r="K85">
            <v>0</v>
          </cell>
        </row>
        <row r="86">
          <cell r="I86">
            <v>44265</v>
          </cell>
          <cell r="J86">
            <v>0</v>
          </cell>
          <cell r="K86">
            <v>0</v>
          </cell>
        </row>
        <row r="87">
          <cell r="I87">
            <v>44266</v>
          </cell>
          <cell r="J87">
            <v>0</v>
          </cell>
          <cell r="K87">
            <v>0</v>
          </cell>
        </row>
        <row r="88">
          <cell r="I88">
            <v>44267</v>
          </cell>
          <cell r="J88">
            <v>0</v>
          </cell>
          <cell r="K88">
            <v>44267.6298611111</v>
          </cell>
        </row>
        <row r="89">
          <cell r="I89">
            <v>44268</v>
          </cell>
          <cell r="J89">
            <v>0</v>
          </cell>
          <cell r="K89">
            <v>0</v>
          </cell>
        </row>
        <row r="90">
          <cell r="I90">
            <v>44269</v>
          </cell>
          <cell r="J90">
            <v>0</v>
          </cell>
          <cell r="K90">
            <v>0</v>
          </cell>
        </row>
        <row r="91">
          <cell r="I91">
            <v>44270</v>
          </cell>
          <cell r="J91">
            <v>0</v>
          </cell>
          <cell r="K91">
            <v>44270.7034722222</v>
          </cell>
        </row>
        <row r="92">
          <cell r="I92">
            <v>44271</v>
          </cell>
          <cell r="J92">
            <v>0</v>
          </cell>
          <cell r="K92">
            <v>44271.7236111111</v>
          </cell>
        </row>
        <row r="93">
          <cell r="I93">
            <v>44272</v>
          </cell>
          <cell r="J93">
            <v>0</v>
          </cell>
          <cell r="K93">
            <v>44272.7430555556</v>
          </cell>
        </row>
        <row r="94">
          <cell r="I94">
            <v>44273</v>
          </cell>
          <cell r="J94">
            <v>0</v>
          </cell>
          <cell r="K94">
            <v>44273.7638888889</v>
          </cell>
        </row>
        <row r="95">
          <cell r="I95">
            <v>44274</v>
          </cell>
          <cell r="J95">
            <v>0</v>
          </cell>
          <cell r="K95">
            <v>44274.7826388889</v>
          </cell>
        </row>
        <row r="96">
          <cell r="I96">
            <v>44275</v>
          </cell>
          <cell r="J96">
            <v>44275.2923611111</v>
          </cell>
          <cell r="K96">
            <v>44275.7986111111</v>
          </cell>
        </row>
        <row r="97">
          <cell r="I97">
            <v>44276</v>
          </cell>
          <cell r="J97">
            <v>44276.3118055556</v>
          </cell>
          <cell r="K97">
            <v>44276.8194444444</v>
          </cell>
        </row>
        <row r="98">
          <cell r="I98">
            <v>44277</v>
          </cell>
          <cell r="J98">
            <v>44277.3402777778</v>
          </cell>
          <cell r="K98">
            <v>0</v>
          </cell>
        </row>
        <row r="99">
          <cell r="I99">
            <v>44278</v>
          </cell>
          <cell r="J99">
            <v>44278.3902777778</v>
          </cell>
          <cell r="K99">
            <v>0</v>
          </cell>
        </row>
        <row r="100">
          <cell r="I100">
            <v>44279</v>
          </cell>
          <cell r="J100">
            <v>44279.45625</v>
          </cell>
          <cell r="K100">
            <v>0</v>
          </cell>
        </row>
        <row r="101">
          <cell r="I101">
            <v>44280</v>
          </cell>
          <cell r="J101">
            <v>44280.5208333333</v>
          </cell>
          <cell r="K101">
            <v>0</v>
          </cell>
        </row>
        <row r="102">
          <cell r="I102">
            <v>44281</v>
          </cell>
          <cell r="J102">
            <v>0</v>
          </cell>
          <cell r="K102">
            <v>44281.5708333333</v>
          </cell>
        </row>
        <row r="103">
          <cell r="I103">
            <v>44282</v>
          </cell>
          <cell r="J103">
            <v>0</v>
          </cell>
          <cell r="K103">
            <v>44282.6069444444</v>
          </cell>
        </row>
        <row r="104">
          <cell r="I104">
            <v>44283</v>
          </cell>
          <cell r="J104">
            <v>0</v>
          </cell>
          <cell r="K104">
            <v>44283.6784722222</v>
          </cell>
        </row>
        <row r="105">
          <cell r="I105">
            <v>44284</v>
          </cell>
          <cell r="J105">
            <v>0</v>
          </cell>
          <cell r="K105">
            <v>44284.7055555556</v>
          </cell>
        </row>
        <row r="106">
          <cell r="I106">
            <v>44285</v>
          </cell>
          <cell r="J106">
            <v>0</v>
          </cell>
          <cell r="K106">
            <v>44285.7333333333</v>
          </cell>
        </row>
        <row r="107">
          <cell r="I107">
            <v>44286</v>
          </cell>
          <cell r="J107">
            <v>0</v>
          </cell>
          <cell r="K107">
            <v>44286.7618055556</v>
          </cell>
        </row>
        <row r="108">
          <cell r="I108">
            <v>44287</v>
          </cell>
          <cell r="J108">
            <v>0</v>
          </cell>
          <cell r="K108">
            <v>44287.7895833333</v>
          </cell>
        </row>
        <row r="109">
          <cell r="I109">
            <v>44288</v>
          </cell>
          <cell r="J109">
            <v>44288.3020833333</v>
          </cell>
          <cell r="K109">
            <v>44288.8180555556</v>
          </cell>
        </row>
        <row r="110">
          <cell r="I110">
            <v>44289</v>
          </cell>
          <cell r="J110">
            <v>44289.3340277778</v>
          </cell>
          <cell r="K110">
            <v>44289.8472222222</v>
          </cell>
        </row>
        <row r="111">
          <cell r="I111">
            <v>44290</v>
          </cell>
          <cell r="J111">
            <v>44290.3673611111</v>
          </cell>
          <cell r="K111">
            <v>44290.8805555556</v>
          </cell>
        </row>
        <row r="112">
          <cell r="I112">
            <v>44291</v>
          </cell>
          <cell r="J112">
            <v>44291.4076388889</v>
          </cell>
          <cell r="K112">
            <v>44291.9229166667</v>
          </cell>
        </row>
        <row r="113">
          <cell r="I113">
            <v>44292</v>
          </cell>
          <cell r="J113">
            <v>44292.4597222222</v>
          </cell>
          <cell r="K113">
            <v>0</v>
          </cell>
        </row>
        <row r="114">
          <cell r="I114">
            <v>44293</v>
          </cell>
          <cell r="J114">
            <v>44293.5229166667</v>
          </cell>
          <cell r="K114">
            <v>0</v>
          </cell>
        </row>
        <row r="115">
          <cell r="I115">
            <v>44294</v>
          </cell>
          <cell r="J115">
            <v>0</v>
          </cell>
          <cell r="K115">
            <v>44294.5826388889</v>
          </cell>
        </row>
        <row r="116">
          <cell r="I116">
            <v>44295</v>
          </cell>
          <cell r="J116">
            <v>0</v>
          </cell>
          <cell r="K116">
            <v>44295.6263888889</v>
          </cell>
        </row>
        <row r="117">
          <cell r="I117">
            <v>44296</v>
          </cell>
          <cell r="J117">
            <v>0</v>
          </cell>
          <cell r="K117">
            <v>44296.65625</v>
          </cell>
        </row>
        <row r="118">
          <cell r="I118">
            <v>44297</v>
          </cell>
          <cell r="J118">
            <v>0</v>
          </cell>
          <cell r="K118">
            <v>44297.6798611111</v>
          </cell>
        </row>
        <row r="119">
          <cell r="I119">
            <v>44298</v>
          </cell>
          <cell r="J119">
            <v>0</v>
          </cell>
          <cell r="K119">
            <v>44298.7034722222</v>
          </cell>
        </row>
        <row r="120">
          <cell r="I120">
            <v>44299</v>
          </cell>
          <cell r="J120">
            <v>0</v>
          </cell>
          <cell r="K120">
            <v>44299.7243055556</v>
          </cell>
        </row>
        <row r="121">
          <cell r="I121">
            <v>44300</v>
          </cell>
          <cell r="J121">
            <v>0</v>
          </cell>
          <cell r="K121">
            <v>44300.74375</v>
          </cell>
        </row>
        <row r="122">
          <cell r="I122">
            <v>44301</v>
          </cell>
          <cell r="J122">
            <v>0</v>
          </cell>
          <cell r="K122">
            <v>44301.7618055556</v>
          </cell>
        </row>
        <row r="123">
          <cell r="I123">
            <v>44302</v>
          </cell>
          <cell r="J123">
            <v>0</v>
          </cell>
          <cell r="K123">
            <v>44302.78125</v>
          </cell>
        </row>
        <row r="124">
          <cell r="I124">
            <v>44303</v>
          </cell>
          <cell r="J124">
            <v>44303.2930555556</v>
          </cell>
          <cell r="K124">
            <v>44303.8013888889</v>
          </cell>
        </row>
        <row r="125">
          <cell r="I125">
            <v>44304</v>
          </cell>
          <cell r="J125">
            <v>44304.3145833333</v>
          </cell>
          <cell r="K125">
            <v>44304.8201388889</v>
          </cell>
        </row>
        <row r="126">
          <cell r="I126">
            <v>44305</v>
          </cell>
          <cell r="J126">
            <v>44305.3368055556</v>
          </cell>
          <cell r="K126">
            <v>0</v>
          </cell>
        </row>
        <row r="127">
          <cell r="I127">
            <v>44306</v>
          </cell>
          <cell r="J127">
            <v>44306.3666666667</v>
          </cell>
          <cell r="K127">
            <v>0</v>
          </cell>
        </row>
        <row r="128">
          <cell r="I128">
            <v>44307</v>
          </cell>
          <cell r="J128">
            <v>44307.4118055556</v>
          </cell>
          <cell r="K128">
            <v>0</v>
          </cell>
        </row>
        <row r="129">
          <cell r="I129">
            <v>44308</v>
          </cell>
          <cell r="J129">
            <v>44308.4729166667</v>
          </cell>
          <cell r="K129">
            <v>0</v>
          </cell>
        </row>
        <row r="130">
          <cell r="I130">
            <v>44309</v>
          </cell>
          <cell r="J130">
            <v>44309.5361111111</v>
          </cell>
          <cell r="K130">
            <v>0</v>
          </cell>
        </row>
        <row r="131">
          <cell r="I131">
            <v>44310</v>
          </cell>
          <cell r="J131">
            <v>0</v>
          </cell>
          <cell r="K131">
            <v>44310.5868055556</v>
          </cell>
        </row>
        <row r="132">
          <cell r="I132">
            <v>44311</v>
          </cell>
          <cell r="J132">
            <v>0</v>
          </cell>
          <cell r="K132">
            <v>44311.625</v>
          </cell>
        </row>
        <row r="133">
          <cell r="I133">
            <v>44312</v>
          </cell>
          <cell r="J133">
            <v>0</v>
          </cell>
          <cell r="K133">
            <v>44312.6569444445</v>
          </cell>
        </row>
        <row r="134">
          <cell r="I134">
            <v>44313</v>
          </cell>
          <cell r="J134">
            <v>0</v>
          </cell>
          <cell r="K134">
            <v>44313.6861111111</v>
          </cell>
        </row>
        <row r="135">
          <cell r="I135">
            <v>44314</v>
          </cell>
          <cell r="J135">
            <v>0</v>
          </cell>
          <cell r="K135">
            <v>44314.7138888889</v>
          </cell>
        </row>
        <row r="136">
          <cell r="I136">
            <v>44315</v>
          </cell>
          <cell r="J136">
            <v>0</v>
          </cell>
          <cell r="K136">
            <v>44315.7423611111</v>
          </cell>
        </row>
        <row r="137">
          <cell r="I137">
            <v>44316</v>
          </cell>
          <cell r="J137">
            <v>0</v>
          </cell>
          <cell r="K137">
            <v>44316.7722222222</v>
          </cell>
        </row>
        <row r="138">
          <cell r="I138">
            <v>44317</v>
          </cell>
          <cell r="J138">
            <v>44317.2902777778</v>
          </cell>
          <cell r="K138">
            <v>44317.8027777778</v>
          </cell>
        </row>
        <row r="139">
          <cell r="I139">
            <v>44318</v>
          </cell>
          <cell r="J139">
            <v>44318.3243055556</v>
          </cell>
          <cell r="K139">
            <v>44318.8333333333</v>
          </cell>
        </row>
        <row r="140">
          <cell r="I140">
            <v>44319</v>
          </cell>
          <cell r="J140">
            <v>44319.3604166667</v>
          </cell>
          <cell r="K140">
            <v>0</v>
          </cell>
        </row>
        <row r="141">
          <cell r="I141">
            <v>44320</v>
          </cell>
          <cell r="J141">
            <v>44320.4006944444</v>
          </cell>
          <cell r="K141">
            <v>0</v>
          </cell>
        </row>
        <row r="142">
          <cell r="I142">
            <v>44321</v>
          </cell>
          <cell r="J142">
            <v>44321.45</v>
          </cell>
          <cell r="K142">
            <v>0</v>
          </cell>
        </row>
        <row r="143">
          <cell r="I143">
            <v>44322</v>
          </cell>
          <cell r="J143">
            <v>44322.50625</v>
          </cell>
          <cell r="K143">
            <v>0</v>
          </cell>
        </row>
        <row r="144">
          <cell r="I144">
            <v>44323</v>
          </cell>
          <cell r="J144">
            <v>0</v>
          </cell>
          <cell r="K144">
            <v>44323.5604166667</v>
          </cell>
        </row>
        <row r="145">
          <cell r="I145">
            <v>44324</v>
          </cell>
          <cell r="J145">
            <v>0</v>
          </cell>
          <cell r="K145">
            <v>44324.6034722222</v>
          </cell>
        </row>
        <row r="146">
          <cell r="I146">
            <v>44325</v>
          </cell>
          <cell r="J146">
            <v>0</v>
          </cell>
          <cell r="K146">
            <v>44325.6319444444</v>
          </cell>
        </row>
        <row r="147">
          <cell r="I147">
            <v>44326</v>
          </cell>
          <cell r="J147">
            <v>0</v>
          </cell>
          <cell r="K147">
            <v>44326.65625</v>
          </cell>
        </row>
        <row r="148">
          <cell r="I148">
            <v>44327</v>
          </cell>
          <cell r="J148">
            <v>0</v>
          </cell>
          <cell r="K148">
            <v>44327.6798611111</v>
          </cell>
        </row>
        <row r="149">
          <cell r="I149">
            <v>44328</v>
          </cell>
          <cell r="J149">
            <v>0</v>
          </cell>
          <cell r="K149">
            <v>44328.7027777778</v>
          </cell>
        </row>
        <row r="150">
          <cell r="I150">
            <v>44329</v>
          </cell>
          <cell r="J150">
            <v>0</v>
          </cell>
          <cell r="K150">
            <v>44329.7229166667</v>
          </cell>
        </row>
        <row r="151">
          <cell r="I151">
            <v>44330</v>
          </cell>
          <cell r="J151">
            <v>0</v>
          </cell>
          <cell r="K151">
            <v>44330.7416666667</v>
          </cell>
        </row>
        <row r="152">
          <cell r="I152">
            <v>44331</v>
          </cell>
          <cell r="J152">
            <v>44331.2534722222</v>
          </cell>
          <cell r="K152">
            <v>44331.7625</v>
          </cell>
        </row>
        <row r="153">
          <cell r="I153">
            <v>44332</v>
          </cell>
          <cell r="J153">
            <v>44332.2770833333</v>
          </cell>
          <cell r="K153">
            <v>44332.7847222222</v>
          </cell>
        </row>
        <row r="154">
          <cell r="I154">
            <v>44333</v>
          </cell>
          <cell r="J154">
            <v>44333.3020833333</v>
          </cell>
          <cell r="K154">
            <v>44333.8076388889</v>
          </cell>
        </row>
        <row r="155">
          <cell r="I155">
            <v>44334</v>
          </cell>
          <cell r="J155">
            <v>44334.3298611111</v>
          </cell>
          <cell r="K155">
            <v>0</v>
          </cell>
        </row>
        <row r="156">
          <cell r="I156">
            <v>44335</v>
          </cell>
          <cell r="J156">
            <v>44335.3618055556</v>
          </cell>
          <cell r="K156">
            <v>0</v>
          </cell>
        </row>
        <row r="157">
          <cell r="I157">
            <v>44336</v>
          </cell>
          <cell r="J157">
            <v>44336.4013888889</v>
          </cell>
          <cell r="K157">
            <v>0</v>
          </cell>
        </row>
        <row r="158">
          <cell r="I158">
            <v>44337</v>
          </cell>
          <cell r="J158">
            <v>44337.4520833333</v>
          </cell>
          <cell r="K158">
            <v>0</v>
          </cell>
        </row>
        <row r="159">
          <cell r="I159">
            <v>44338</v>
          </cell>
          <cell r="J159">
            <v>44338.5069444445</v>
          </cell>
          <cell r="K159">
            <v>0</v>
          </cell>
        </row>
        <row r="160">
          <cell r="I160">
            <v>44339</v>
          </cell>
          <cell r="J160">
            <v>0</v>
          </cell>
          <cell r="K160">
            <v>44339.55625</v>
          </cell>
        </row>
        <row r="161">
          <cell r="I161">
            <v>44340</v>
          </cell>
          <cell r="J161">
            <v>0</v>
          </cell>
          <cell r="K161">
            <v>44340.5972222222</v>
          </cell>
        </row>
        <row r="162">
          <cell r="I162">
            <v>44341</v>
          </cell>
          <cell r="J162">
            <v>0</v>
          </cell>
          <cell r="K162">
            <v>44341.6326388889</v>
          </cell>
        </row>
        <row r="163">
          <cell r="I163">
            <v>44342</v>
          </cell>
          <cell r="J163">
            <v>0</v>
          </cell>
          <cell r="K163">
            <v>44342.6645833333</v>
          </cell>
        </row>
        <row r="164">
          <cell r="I164">
            <v>44343</v>
          </cell>
          <cell r="J164">
            <v>0</v>
          </cell>
          <cell r="K164">
            <v>44343.6951388889</v>
          </cell>
        </row>
        <row r="165">
          <cell r="I165">
            <v>44344</v>
          </cell>
          <cell r="J165">
            <v>0</v>
          </cell>
          <cell r="K165">
            <v>44344.7263888889</v>
          </cell>
        </row>
        <row r="166">
          <cell r="I166">
            <v>44345</v>
          </cell>
          <cell r="J166">
            <v>0</v>
          </cell>
          <cell r="K166">
            <v>44345.7583333333</v>
          </cell>
        </row>
        <row r="167">
          <cell r="I167">
            <v>44346</v>
          </cell>
          <cell r="J167">
            <v>44346.2819444444</v>
          </cell>
          <cell r="K167">
            <v>44346.7909722222</v>
          </cell>
        </row>
        <row r="168">
          <cell r="I168">
            <v>44347</v>
          </cell>
          <cell r="J168">
            <v>44347.3173611111</v>
          </cell>
          <cell r="K168">
            <v>44347.8229166667</v>
          </cell>
        </row>
        <row r="169">
          <cell r="I169">
            <v>44348</v>
          </cell>
          <cell r="J169">
            <v>44348.3527777778</v>
          </cell>
          <cell r="K169">
            <v>0</v>
          </cell>
        </row>
        <row r="170">
          <cell r="I170">
            <v>44349</v>
          </cell>
          <cell r="J170">
            <v>44349.3902777778</v>
          </cell>
          <cell r="K170">
            <v>0</v>
          </cell>
        </row>
        <row r="171">
          <cell r="I171">
            <v>44350</v>
          </cell>
          <cell r="J171">
            <v>44350.4319444444</v>
          </cell>
          <cell r="K171">
            <v>0</v>
          </cell>
        </row>
        <row r="172">
          <cell r="I172">
            <v>44351</v>
          </cell>
          <cell r="J172">
            <v>44351.4784722222</v>
          </cell>
          <cell r="K172">
            <v>0</v>
          </cell>
        </row>
        <row r="173">
          <cell r="I173">
            <v>44352</v>
          </cell>
          <cell r="J173">
            <v>44352.5256944444</v>
          </cell>
          <cell r="K173">
            <v>0</v>
          </cell>
        </row>
        <row r="174">
          <cell r="I174">
            <v>44353</v>
          </cell>
          <cell r="J174">
            <v>0</v>
          </cell>
          <cell r="K174">
            <v>44353.5680555556</v>
          </cell>
        </row>
        <row r="175">
          <cell r="I175">
            <v>44354</v>
          </cell>
          <cell r="J175">
            <v>0</v>
          </cell>
          <cell r="K175">
            <v>44354.6013888889</v>
          </cell>
        </row>
        <row r="176">
          <cell r="I176">
            <v>44355</v>
          </cell>
          <cell r="J176">
            <v>0</v>
          </cell>
          <cell r="K176">
            <v>44355.6298611111</v>
          </cell>
        </row>
        <row r="177">
          <cell r="I177">
            <v>44356</v>
          </cell>
          <cell r="J177">
            <v>0</v>
          </cell>
          <cell r="K177">
            <v>44356.65625</v>
          </cell>
        </row>
        <row r="178">
          <cell r="I178">
            <v>44357</v>
          </cell>
          <cell r="J178">
            <v>0</v>
          </cell>
          <cell r="K178">
            <v>44357.6819444444</v>
          </cell>
        </row>
        <row r="179">
          <cell r="I179">
            <v>44358</v>
          </cell>
          <cell r="J179">
            <v>0</v>
          </cell>
          <cell r="K179">
            <v>44358.7048611111</v>
          </cell>
        </row>
        <row r="180">
          <cell r="I180">
            <v>44359</v>
          </cell>
          <cell r="J180">
            <v>0</v>
          </cell>
          <cell r="K180">
            <v>44359.7270833333</v>
          </cell>
        </row>
        <row r="181">
          <cell r="I181">
            <v>44360</v>
          </cell>
          <cell r="J181">
            <v>0</v>
          </cell>
          <cell r="K181">
            <v>44360.75</v>
          </cell>
        </row>
        <row r="182">
          <cell r="I182">
            <v>44361</v>
          </cell>
          <cell r="J182">
            <v>0</v>
          </cell>
          <cell r="K182">
            <v>44361.7736111111</v>
          </cell>
        </row>
        <row r="183">
          <cell r="I183">
            <v>44362</v>
          </cell>
          <cell r="J183">
            <v>44362.2944444445</v>
          </cell>
          <cell r="K183">
            <v>44362.7993055556</v>
          </cell>
        </row>
        <row r="184">
          <cell r="I184">
            <v>44363</v>
          </cell>
          <cell r="J184">
            <v>0</v>
          </cell>
          <cell r="K184">
            <v>44363.8277777778</v>
          </cell>
        </row>
        <row r="185">
          <cell r="I185">
            <v>44364</v>
          </cell>
          <cell r="J185">
            <v>44364.3576388889</v>
          </cell>
          <cell r="K185">
            <v>0</v>
          </cell>
        </row>
        <row r="186">
          <cell r="I186">
            <v>44365</v>
          </cell>
          <cell r="J186">
            <v>44365.39375</v>
          </cell>
          <cell r="K186">
            <v>44365.8986111111</v>
          </cell>
        </row>
        <row r="187">
          <cell r="I187">
            <v>44366</v>
          </cell>
          <cell r="J187">
            <v>44366.4333333333</v>
          </cell>
          <cell r="K187">
            <v>44366.9423611111</v>
          </cell>
        </row>
        <row r="188">
          <cell r="I188">
            <v>44367</v>
          </cell>
          <cell r="J188">
            <v>44367.4784722222</v>
          </cell>
          <cell r="K188">
            <v>44367.9902777778</v>
          </cell>
        </row>
        <row r="189">
          <cell r="I189">
            <v>44368</v>
          </cell>
          <cell r="J189">
            <v>44368.5256944444</v>
          </cell>
          <cell r="K189">
            <v>0</v>
          </cell>
        </row>
        <row r="190">
          <cell r="I190">
            <v>44369</v>
          </cell>
          <cell r="J190">
            <v>0</v>
          </cell>
          <cell r="K190">
            <v>44369.5694444445</v>
          </cell>
        </row>
        <row r="191">
          <cell r="I191">
            <v>44370</v>
          </cell>
          <cell r="J191">
            <v>0</v>
          </cell>
          <cell r="K191">
            <v>44370.6097222222</v>
          </cell>
        </row>
        <row r="192">
          <cell r="I192">
            <v>44371</v>
          </cell>
          <cell r="J192">
            <v>0</v>
          </cell>
          <cell r="K192">
            <v>44371.6472222222</v>
          </cell>
        </row>
        <row r="193">
          <cell r="I193">
            <v>44372</v>
          </cell>
          <cell r="J193">
            <v>0</v>
          </cell>
          <cell r="K193">
            <v>44372.6826388889</v>
          </cell>
        </row>
        <row r="194">
          <cell r="I194">
            <v>44373</v>
          </cell>
          <cell r="J194">
            <v>0</v>
          </cell>
          <cell r="K194">
            <v>44373.7166666667</v>
          </cell>
        </row>
        <row r="195">
          <cell r="I195">
            <v>44374</v>
          </cell>
          <cell r="J195">
            <v>0</v>
          </cell>
          <cell r="K195">
            <v>44374.75</v>
          </cell>
        </row>
        <row r="196">
          <cell r="I196">
            <v>44375</v>
          </cell>
          <cell r="J196">
            <v>0</v>
          </cell>
          <cell r="K196">
            <v>44375.7819444445</v>
          </cell>
        </row>
        <row r="197">
          <cell r="I197">
            <v>44376</v>
          </cell>
          <cell r="J197">
            <v>44376.3090277778</v>
          </cell>
          <cell r="K197">
            <v>44376.8125</v>
          </cell>
        </row>
        <row r="198">
          <cell r="I198">
            <v>44377</v>
          </cell>
          <cell r="J198">
            <v>44377.3402777778</v>
          </cell>
          <cell r="K198">
            <v>0</v>
          </cell>
        </row>
        <row r="199">
          <cell r="I199">
            <v>44378</v>
          </cell>
          <cell r="J199">
            <v>44378.3722222222</v>
          </cell>
          <cell r="K199">
            <v>0</v>
          </cell>
        </row>
        <row r="200">
          <cell r="I200">
            <v>44379</v>
          </cell>
          <cell r="J200">
            <v>44379.4069444444</v>
          </cell>
          <cell r="K200">
            <v>44379.9131944444</v>
          </cell>
        </row>
        <row r="201">
          <cell r="I201">
            <v>44380</v>
          </cell>
          <cell r="J201">
            <v>44380.4430555556</v>
          </cell>
          <cell r="K201">
            <v>44380.9513888889</v>
          </cell>
        </row>
        <row r="202">
          <cell r="I202">
            <v>44381</v>
          </cell>
          <cell r="J202">
            <v>44381.48125</v>
          </cell>
          <cell r="K202">
            <v>44381.99375</v>
          </cell>
        </row>
        <row r="203">
          <cell r="I203">
            <v>44382</v>
          </cell>
          <cell r="J203">
            <v>44382.5229166667</v>
          </cell>
          <cell r="K203">
            <v>0</v>
          </cell>
        </row>
        <row r="204">
          <cell r="I204">
            <v>44383</v>
          </cell>
          <cell r="J204">
            <v>0</v>
          </cell>
          <cell r="K204">
            <v>44383.5638888889</v>
          </cell>
        </row>
        <row r="205">
          <cell r="I205">
            <v>44384</v>
          </cell>
          <cell r="J205">
            <v>0</v>
          </cell>
          <cell r="K205">
            <v>44384.6013888889</v>
          </cell>
        </row>
        <row r="206">
          <cell r="I206">
            <v>44385</v>
          </cell>
          <cell r="J206">
            <v>0</v>
          </cell>
          <cell r="K206">
            <v>44385.6347222222</v>
          </cell>
        </row>
        <row r="207">
          <cell r="I207">
            <v>44386</v>
          </cell>
          <cell r="J207">
            <v>0</v>
          </cell>
          <cell r="K207">
            <v>44386.6638888889</v>
          </cell>
        </row>
        <row r="208">
          <cell r="I208">
            <v>44387</v>
          </cell>
          <cell r="J208">
            <v>0</v>
          </cell>
          <cell r="K208">
            <v>44387.6909722222</v>
          </cell>
        </row>
        <row r="209">
          <cell r="I209">
            <v>44388</v>
          </cell>
          <cell r="J209">
            <v>0</v>
          </cell>
          <cell r="K209">
            <v>44388.7152777778</v>
          </cell>
        </row>
        <row r="210">
          <cell r="I210">
            <v>44389</v>
          </cell>
          <cell r="J210">
            <v>0</v>
          </cell>
          <cell r="K210">
            <v>44389.7402777778</v>
          </cell>
        </row>
        <row r="211">
          <cell r="I211">
            <v>44390</v>
          </cell>
          <cell r="J211">
            <v>0</v>
          </cell>
          <cell r="K211">
            <v>44390.7645833333</v>
          </cell>
        </row>
        <row r="212">
          <cell r="I212">
            <v>44391</v>
          </cell>
          <cell r="J212">
            <v>0</v>
          </cell>
          <cell r="K212">
            <v>44391.7902777778</v>
          </cell>
        </row>
        <row r="213">
          <cell r="I213">
            <v>44392</v>
          </cell>
          <cell r="J213">
            <v>44392.3152777778</v>
          </cell>
          <cell r="K213">
            <v>44392.8194444445</v>
          </cell>
        </row>
        <row r="214">
          <cell r="I214">
            <v>44393</v>
          </cell>
          <cell r="J214">
            <v>44393.3479166667</v>
          </cell>
          <cell r="K214">
            <v>44393.8513888889</v>
          </cell>
        </row>
        <row r="215">
          <cell r="I215">
            <v>44394</v>
          </cell>
          <cell r="J215">
            <v>44394.38125</v>
          </cell>
          <cell r="K215">
            <v>44394.8854166667</v>
          </cell>
        </row>
        <row r="216">
          <cell r="I216">
            <v>44395</v>
          </cell>
          <cell r="J216">
            <v>44395.4145833333</v>
          </cell>
          <cell r="K216">
            <v>44395.9222222222</v>
          </cell>
        </row>
        <row r="217">
          <cell r="I217">
            <v>44396</v>
          </cell>
          <cell r="J217">
            <v>44396.4527777778</v>
          </cell>
          <cell r="K217">
            <v>0</v>
          </cell>
        </row>
        <row r="218">
          <cell r="I218">
            <v>44397</v>
          </cell>
          <cell r="J218">
            <v>44397.4986111111</v>
          </cell>
          <cell r="K218">
            <v>0</v>
          </cell>
        </row>
        <row r="219">
          <cell r="I219">
            <v>44398</v>
          </cell>
          <cell r="J219">
            <v>0</v>
          </cell>
          <cell r="K219">
            <v>44398.5479166667</v>
          </cell>
        </row>
        <row r="220">
          <cell r="I220">
            <v>44399</v>
          </cell>
          <cell r="J220">
            <v>0</v>
          </cell>
          <cell r="K220">
            <v>44399.5944444445</v>
          </cell>
        </row>
        <row r="221">
          <cell r="I221">
            <v>44400</v>
          </cell>
          <cell r="J221">
            <v>0</v>
          </cell>
          <cell r="K221">
            <v>44400.6375</v>
          </cell>
        </row>
        <row r="222">
          <cell r="I222">
            <v>44401</v>
          </cell>
          <cell r="J222">
            <v>0</v>
          </cell>
          <cell r="K222">
            <v>44401.6763888889</v>
          </cell>
        </row>
        <row r="223">
          <cell r="I223">
            <v>44402</v>
          </cell>
          <cell r="J223">
            <v>0</v>
          </cell>
          <cell r="K223">
            <v>44402.7111111111</v>
          </cell>
        </row>
        <row r="224">
          <cell r="I224">
            <v>44403</v>
          </cell>
          <cell r="J224">
            <v>0</v>
          </cell>
          <cell r="K224">
            <v>44403.7423611111</v>
          </cell>
        </row>
        <row r="225">
          <cell r="I225">
            <v>44404</v>
          </cell>
          <cell r="J225">
            <v>0</v>
          </cell>
          <cell r="K225">
            <v>44404.7708333333</v>
          </cell>
        </row>
        <row r="226">
          <cell r="I226">
            <v>44405</v>
          </cell>
          <cell r="J226">
            <v>0</v>
          </cell>
          <cell r="K226">
            <v>44405.7979166667</v>
          </cell>
        </row>
        <row r="227">
          <cell r="I227">
            <v>44406</v>
          </cell>
          <cell r="J227">
            <v>44406.3208333333</v>
          </cell>
          <cell r="K227">
            <v>44406.8243055556</v>
          </cell>
        </row>
        <row r="228">
          <cell r="I228">
            <v>44407</v>
          </cell>
          <cell r="J228">
            <v>44407.3479166667</v>
          </cell>
          <cell r="K228">
            <v>44407.8534722222</v>
          </cell>
        </row>
        <row r="229">
          <cell r="I229">
            <v>44408</v>
          </cell>
          <cell r="J229">
            <v>44408.3756944444</v>
          </cell>
          <cell r="K229">
            <v>44408.8826388889</v>
          </cell>
        </row>
        <row r="230">
          <cell r="I230">
            <v>44409</v>
          </cell>
          <cell r="J230">
            <v>44409.4027777778</v>
          </cell>
          <cell r="K230">
            <v>44409.9111111111</v>
          </cell>
        </row>
        <row r="231">
          <cell r="I231">
            <v>44410</v>
          </cell>
          <cell r="J231">
            <v>44410.4333333333</v>
          </cell>
          <cell r="K231">
            <v>0</v>
          </cell>
        </row>
        <row r="232">
          <cell r="I232">
            <v>44411</v>
          </cell>
          <cell r="J232">
            <v>44411.4729166667</v>
          </cell>
          <cell r="K232">
            <v>0</v>
          </cell>
        </row>
        <row r="233">
          <cell r="I233">
            <v>44412</v>
          </cell>
          <cell r="J233">
            <v>44412.5222222222</v>
          </cell>
          <cell r="K233">
            <v>0</v>
          </cell>
        </row>
        <row r="234">
          <cell r="I234">
            <v>44413</v>
          </cell>
          <cell r="J234">
            <v>0</v>
          </cell>
          <cell r="K234">
            <v>44413.5722222222</v>
          </cell>
        </row>
        <row r="235">
          <cell r="I235">
            <v>44414</v>
          </cell>
          <cell r="J235">
            <v>0</v>
          </cell>
          <cell r="K235">
            <v>44414.6152777778</v>
          </cell>
        </row>
        <row r="236">
          <cell r="I236">
            <v>44415</v>
          </cell>
          <cell r="J236">
            <v>0</v>
          </cell>
          <cell r="K236">
            <v>44415.6493055556</v>
          </cell>
        </row>
        <row r="237">
          <cell r="I237">
            <v>44416</v>
          </cell>
          <cell r="J237">
            <v>0</v>
          </cell>
          <cell r="K237">
            <v>44416.6777777778</v>
          </cell>
        </row>
        <row r="238">
          <cell r="I238">
            <v>44417</v>
          </cell>
          <cell r="J238">
            <v>0</v>
          </cell>
          <cell r="K238">
            <v>44417.7034722222</v>
          </cell>
        </row>
        <row r="239">
          <cell r="I239">
            <v>44418</v>
          </cell>
          <cell r="J239">
            <v>0</v>
          </cell>
          <cell r="K239">
            <v>44418.7291666667</v>
          </cell>
        </row>
        <row r="240">
          <cell r="I240">
            <v>44419</v>
          </cell>
          <cell r="J240">
            <v>0</v>
          </cell>
          <cell r="K240">
            <v>44419.7541666667</v>
          </cell>
        </row>
        <row r="241">
          <cell r="I241">
            <v>44420</v>
          </cell>
          <cell r="J241">
            <v>0</v>
          </cell>
          <cell r="K241">
            <v>44420.7798611111</v>
          </cell>
        </row>
        <row r="242">
          <cell r="I242">
            <v>44421</v>
          </cell>
          <cell r="J242">
            <v>0</v>
          </cell>
          <cell r="K242">
            <v>44421.8076388889</v>
          </cell>
        </row>
        <row r="243">
          <cell r="I243">
            <v>44422</v>
          </cell>
          <cell r="J243">
            <v>44422.3326388889</v>
          </cell>
          <cell r="K243">
            <v>44422.8388888889</v>
          </cell>
        </row>
        <row r="244">
          <cell r="I244">
            <v>44423</v>
          </cell>
          <cell r="J244">
            <v>44423.3638888889</v>
          </cell>
          <cell r="K244">
            <v>44423.8708333333</v>
          </cell>
        </row>
        <row r="245">
          <cell r="I245">
            <v>44424</v>
          </cell>
          <cell r="J245">
            <v>44424.3944444444</v>
          </cell>
          <cell r="K245">
            <v>0</v>
          </cell>
        </row>
        <row r="246">
          <cell r="I246">
            <v>44425</v>
          </cell>
          <cell r="J246">
            <v>44425.43125</v>
          </cell>
          <cell r="K246">
            <v>0</v>
          </cell>
        </row>
        <row r="247">
          <cell r="I247">
            <v>44426</v>
          </cell>
          <cell r="J247">
            <v>44426.4791666667</v>
          </cell>
          <cell r="K247">
            <v>0</v>
          </cell>
        </row>
        <row r="248">
          <cell r="I248">
            <v>44427</v>
          </cell>
          <cell r="J248">
            <v>0</v>
          </cell>
          <cell r="K248">
            <v>44427.5354166667</v>
          </cell>
        </row>
        <row r="249">
          <cell r="I249">
            <v>44428</v>
          </cell>
          <cell r="J249">
            <v>0</v>
          </cell>
          <cell r="K249">
            <v>44428.5881944444</v>
          </cell>
        </row>
        <row r="250">
          <cell r="I250">
            <v>44429</v>
          </cell>
          <cell r="J250">
            <v>0</v>
          </cell>
          <cell r="K250">
            <v>44429.6333333333</v>
          </cell>
        </row>
        <row r="251">
          <cell r="I251">
            <v>44430</v>
          </cell>
          <cell r="J251">
            <v>0</v>
          </cell>
          <cell r="K251">
            <v>44430.6708333333</v>
          </cell>
        </row>
        <row r="252">
          <cell r="I252">
            <v>44431</v>
          </cell>
          <cell r="J252">
            <v>0</v>
          </cell>
          <cell r="K252">
            <v>44431.7034722222</v>
          </cell>
        </row>
        <row r="253">
          <cell r="I253">
            <v>44432</v>
          </cell>
          <cell r="J253">
            <v>0</v>
          </cell>
          <cell r="K253">
            <v>44432.7305555556</v>
          </cell>
        </row>
        <row r="254">
          <cell r="I254">
            <v>44433</v>
          </cell>
          <cell r="J254">
            <v>0</v>
          </cell>
          <cell r="K254">
            <v>44433.7555555556</v>
          </cell>
        </row>
        <row r="255">
          <cell r="I255">
            <v>44434</v>
          </cell>
          <cell r="J255">
            <v>0</v>
          </cell>
          <cell r="K255">
            <v>44434.7784722222</v>
          </cell>
        </row>
        <row r="256">
          <cell r="I256">
            <v>44435</v>
          </cell>
          <cell r="J256">
            <v>0</v>
          </cell>
          <cell r="K256">
            <v>44435.8020833333</v>
          </cell>
        </row>
        <row r="257">
          <cell r="I257">
            <v>44436</v>
          </cell>
          <cell r="J257">
            <v>44436.3208333333</v>
          </cell>
          <cell r="K257">
            <v>44436.8270833333</v>
          </cell>
        </row>
        <row r="258">
          <cell r="I258">
            <v>44437</v>
          </cell>
          <cell r="J258">
            <v>44437.34375</v>
          </cell>
          <cell r="K258">
            <v>44437.8513888889</v>
          </cell>
        </row>
        <row r="259">
          <cell r="I259">
            <v>44438</v>
          </cell>
          <cell r="J259">
            <v>44438.3645833333</v>
          </cell>
          <cell r="K259">
            <v>0</v>
          </cell>
        </row>
        <row r="260">
          <cell r="I260">
            <v>44439</v>
          </cell>
          <cell r="J260">
            <v>44439.3888888889</v>
          </cell>
          <cell r="K260">
            <v>0</v>
          </cell>
        </row>
        <row r="261">
          <cell r="I261">
            <v>44440</v>
          </cell>
          <cell r="J261">
            <v>44440.4263888889</v>
          </cell>
          <cell r="K261">
            <v>0</v>
          </cell>
        </row>
        <row r="262">
          <cell r="I262">
            <v>44441</v>
          </cell>
          <cell r="J262">
            <v>44441.48125</v>
          </cell>
          <cell r="K262">
            <v>0</v>
          </cell>
        </row>
        <row r="263">
          <cell r="I263">
            <v>44442</v>
          </cell>
          <cell r="J263">
            <v>0</v>
          </cell>
          <cell r="K263">
            <v>44442.5430555556</v>
          </cell>
        </row>
        <row r="264">
          <cell r="I264">
            <v>44443</v>
          </cell>
          <cell r="J264">
            <v>0</v>
          </cell>
          <cell r="K264">
            <v>44443.5951388889</v>
          </cell>
        </row>
        <row r="265">
          <cell r="I265">
            <v>44444</v>
          </cell>
          <cell r="J265">
            <v>0</v>
          </cell>
          <cell r="K265">
            <v>44444.6333333333</v>
          </cell>
        </row>
        <row r="266">
          <cell r="I266">
            <v>44445</v>
          </cell>
          <cell r="J266">
            <v>0</v>
          </cell>
          <cell r="K266">
            <v>44445.6625</v>
          </cell>
        </row>
        <row r="267">
          <cell r="I267">
            <v>44446</v>
          </cell>
          <cell r="J267">
            <v>0</v>
          </cell>
          <cell r="K267">
            <v>44446.6881944445</v>
          </cell>
        </row>
        <row r="268">
          <cell r="I268">
            <v>44447</v>
          </cell>
          <cell r="J268">
            <v>0</v>
          </cell>
          <cell r="K268">
            <v>44447.7138888889</v>
          </cell>
        </row>
        <row r="269">
          <cell r="I269">
            <v>44448</v>
          </cell>
          <cell r="J269">
            <v>0</v>
          </cell>
          <cell r="K269">
            <v>44448.7395833333</v>
          </cell>
        </row>
        <row r="270">
          <cell r="I270">
            <v>44449</v>
          </cell>
          <cell r="J270">
            <v>0</v>
          </cell>
          <cell r="K270">
            <v>44449.7659722222</v>
          </cell>
        </row>
        <row r="271">
          <cell r="I271">
            <v>44450</v>
          </cell>
          <cell r="J271">
            <v>44450.2868055556</v>
          </cell>
          <cell r="K271">
            <v>44450.79375</v>
          </cell>
        </row>
        <row r="272">
          <cell r="I272">
            <v>44451</v>
          </cell>
          <cell r="J272">
            <v>44451.3138888889</v>
          </cell>
          <cell r="K272">
            <v>44451.8236111111</v>
          </cell>
        </row>
        <row r="273">
          <cell r="I273">
            <v>44452</v>
          </cell>
          <cell r="J273">
            <v>44452.3430555556</v>
          </cell>
          <cell r="K273">
            <v>0</v>
          </cell>
        </row>
        <row r="274">
          <cell r="I274">
            <v>44453</v>
          </cell>
          <cell r="J274">
            <v>44453.3743055556</v>
          </cell>
          <cell r="K274">
            <v>0</v>
          </cell>
        </row>
        <row r="275">
          <cell r="I275">
            <v>44454</v>
          </cell>
          <cell r="J275">
            <v>44454.4138888889</v>
          </cell>
          <cell r="K275">
            <v>0</v>
          </cell>
        </row>
        <row r="276">
          <cell r="I276">
            <v>44455</v>
          </cell>
          <cell r="J276">
            <v>44455.4659722222</v>
          </cell>
          <cell r="K276">
            <v>0</v>
          </cell>
        </row>
        <row r="277">
          <cell r="I277">
            <v>44456</v>
          </cell>
          <cell r="J277">
            <v>0</v>
          </cell>
          <cell r="K277">
            <v>44456.5284722222</v>
          </cell>
        </row>
        <row r="278">
          <cell r="I278">
            <v>44457</v>
          </cell>
          <cell r="J278">
            <v>0</v>
          </cell>
          <cell r="K278">
            <v>44457.5854166667</v>
          </cell>
        </row>
        <row r="279">
          <cell r="I279">
            <v>44458</v>
          </cell>
          <cell r="J279">
            <v>0</v>
          </cell>
          <cell r="K279">
            <v>44458.6284722222</v>
          </cell>
        </row>
        <row r="280">
          <cell r="I280">
            <v>44459</v>
          </cell>
          <cell r="J280">
            <v>0</v>
          </cell>
          <cell r="K280">
            <v>44459.6611111111</v>
          </cell>
        </row>
        <row r="281">
          <cell r="I281">
            <v>44460</v>
          </cell>
          <cell r="J281">
            <v>0</v>
          </cell>
          <cell r="K281">
            <v>44460.6895833333</v>
          </cell>
        </row>
        <row r="282">
          <cell r="I282">
            <v>44461</v>
          </cell>
          <cell r="J282">
            <v>0</v>
          </cell>
          <cell r="K282">
            <v>44461.7145833333</v>
          </cell>
        </row>
        <row r="283">
          <cell r="I283">
            <v>44462</v>
          </cell>
          <cell r="J283">
            <v>0</v>
          </cell>
          <cell r="K283">
            <v>44462.7368055556</v>
          </cell>
        </row>
        <row r="284">
          <cell r="I284">
            <v>44463</v>
          </cell>
          <cell r="J284">
            <v>0</v>
          </cell>
          <cell r="K284">
            <v>44463.7583333333</v>
          </cell>
        </row>
        <row r="285">
          <cell r="I285">
            <v>44464</v>
          </cell>
          <cell r="J285">
            <v>44464.2729166667</v>
          </cell>
          <cell r="K285">
            <v>44464.7805555556</v>
          </cell>
        </row>
        <row r="286">
          <cell r="I286">
            <v>44465</v>
          </cell>
          <cell r="J286">
            <v>44465.29375</v>
          </cell>
          <cell r="K286">
            <v>44465.8027777778</v>
          </cell>
        </row>
        <row r="287">
          <cell r="I287">
            <v>44466</v>
          </cell>
          <cell r="J287">
            <v>44466.3138888889</v>
          </cell>
          <cell r="K287">
            <v>44466.8243055556</v>
          </cell>
        </row>
        <row r="288">
          <cell r="I288">
            <v>44467</v>
          </cell>
          <cell r="J288">
            <v>44467.3326388889</v>
          </cell>
          <cell r="K288">
            <v>0</v>
          </cell>
        </row>
        <row r="289">
          <cell r="I289">
            <v>44468</v>
          </cell>
          <cell r="J289">
            <v>44468.3548611111</v>
          </cell>
          <cell r="K289">
            <v>0</v>
          </cell>
        </row>
        <row r="290">
          <cell r="I290">
            <v>44469</v>
          </cell>
          <cell r="J290">
            <v>44469.3909722222</v>
          </cell>
          <cell r="K290">
            <v>0</v>
          </cell>
        </row>
        <row r="291">
          <cell r="I291">
            <v>44470</v>
          </cell>
          <cell r="J291">
            <v>44470.4465277778</v>
          </cell>
          <cell r="K291">
            <v>0</v>
          </cell>
        </row>
        <row r="292">
          <cell r="I292">
            <v>44471</v>
          </cell>
          <cell r="J292">
            <v>44471.5118055556</v>
          </cell>
          <cell r="K292">
            <v>0</v>
          </cell>
        </row>
        <row r="293">
          <cell r="I293">
            <v>44472</v>
          </cell>
          <cell r="J293">
            <v>0</v>
          </cell>
          <cell r="K293">
            <v>44472.5701388889</v>
          </cell>
        </row>
        <row r="294">
          <cell r="I294">
            <v>44473</v>
          </cell>
          <cell r="J294">
            <v>0</v>
          </cell>
          <cell r="K294">
            <v>44473.6118055556</v>
          </cell>
        </row>
        <row r="295">
          <cell r="I295">
            <v>44474</v>
          </cell>
          <cell r="J295">
            <v>0</v>
          </cell>
          <cell r="K295">
            <v>44474.6416666667</v>
          </cell>
        </row>
        <row r="296">
          <cell r="I296">
            <v>44475</v>
          </cell>
          <cell r="J296">
            <v>0</v>
          </cell>
          <cell r="K296">
            <v>44475.66875</v>
          </cell>
        </row>
        <row r="297">
          <cell r="I297">
            <v>44476</v>
          </cell>
          <cell r="J297">
            <v>0</v>
          </cell>
          <cell r="K297">
            <v>44476.6958333333</v>
          </cell>
        </row>
        <row r="298">
          <cell r="I298">
            <v>44477</v>
          </cell>
          <cell r="J298">
            <v>0</v>
          </cell>
          <cell r="K298">
            <v>44477.7229166667</v>
          </cell>
        </row>
        <row r="299">
          <cell r="I299">
            <v>44478</v>
          </cell>
          <cell r="J299">
            <v>0</v>
          </cell>
          <cell r="K299">
            <v>44478.75</v>
          </cell>
        </row>
        <row r="300">
          <cell r="I300">
            <v>44479</v>
          </cell>
          <cell r="J300">
            <v>44479.26875</v>
          </cell>
          <cell r="K300">
            <v>44479.7791666667</v>
          </cell>
        </row>
        <row r="301">
          <cell r="I301">
            <v>44480</v>
          </cell>
          <cell r="J301">
            <v>44480.2958333333</v>
          </cell>
          <cell r="K301">
            <v>44480.8104166667</v>
          </cell>
        </row>
        <row r="302">
          <cell r="I302">
            <v>44481</v>
          </cell>
          <cell r="J302">
            <v>44481.3243055556</v>
          </cell>
          <cell r="K302">
            <v>0</v>
          </cell>
        </row>
        <row r="303">
          <cell r="I303">
            <v>44482</v>
          </cell>
          <cell r="J303">
            <v>44482.3583333333</v>
          </cell>
          <cell r="K303">
            <v>0</v>
          </cell>
        </row>
        <row r="304">
          <cell r="I304">
            <v>44483</v>
          </cell>
          <cell r="J304">
            <v>44483.4006944444</v>
          </cell>
          <cell r="K304">
            <v>0</v>
          </cell>
        </row>
        <row r="305">
          <cell r="I305">
            <v>44484</v>
          </cell>
          <cell r="J305">
            <v>44484.4555555556</v>
          </cell>
          <cell r="K305">
            <v>0</v>
          </cell>
        </row>
        <row r="306">
          <cell r="I306">
            <v>44485</v>
          </cell>
          <cell r="J306">
            <v>44485.51875</v>
          </cell>
          <cell r="K306">
            <v>0</v>
          </cell>
        </row>
        <row r="307">
          <cell r="I307">
            <v>44486</v>
          </cell>
          <cell r="J307">
            <v>0</v>
          </cell>
          <cell r="K307">
            <v>44486.5763888889</v>
          </cell>
        </row>
        <row r="308">
          <cell r="I308">
            <v>44487</v>
          </cell>
          <cell r="J308">
            <v>0</v>
          </cell>
          <cell r="K308">
            <v>44487.6180555556</v>
          </cell>
        </row>
        <row r="309">
          <cell r="I309">
            <v>44488</v>
          </cell>
          <cell r="J309">
            <v>0</v>
          </cell>
          <cell r="K309">
            <v>44488.6465277778</v>
          </cell>
        </row>
        <row r="310">
          <cell r="I310">
            <v>44489</v>
          </cell>
          <cell r="J310">
            <v>0</v>
          </cell>
          <cell r="K310">
            <v>44489.6715277778</v>
          </cell>
        </row>
        <row r="311">
          <cell r="I311">
            <v>44490</v>
          </cell>
          <cell r="J311">
            <v>0</v>
          </cell>
          <cell r="K311">
            <v>44490.6965277778</v>
          </cell>
        </row>
        <row r="312">
          <cell r="I312">
            <v>44491</v>
          </cell>
          <cell r="J312">
            <v>0</v>
          </cell>
          <cell r="K312">
            <v>44491.7194444445</v>
          </cell>
        </row>
        <row r="313">
          <cell r="I313">
            <v>44492</v>
          </cell>
          <cell r="J313">
            <v>0</v>
          </cell>
          <cell r="K313">
            <v>44492.7402777778</v>
          </cell>
        </row>
        <row r="314">
          <cell r="I314">
            <v>44493</v>
          </cell>
          <cell r="J314">
            <v>44493.2513888889</v>
          </cell>
          <cell r="K314">
            <v>44493.7611111111</v>
          </cell>
        </row>
        <row r="315">
          <cell r="I315">
            <v>44494</v>
          </cell>
          <cell r="J315">
            <v>0</v>
          </cell>
          <cell r="K315">
            <v>44494.7833333333</v>
          </cell>
        </row>
        <row r="316">
          <cell r="I316">
            <v>44495</v>
          </cell>
          <cell r="J316">
            <v>0</v>
          </cell>
          <cell r="K316">
            <v>44495.8048611111</v>
          </cell>
        </row>
        <row r="317">
          <cell r="I317">
            <v>44496</v>
          </cell>
          <cell r="J317">
            <v>0</v>
          </cell>
          <cell r="K317">
            <v>44496.8284722222</v>
          </cell>
        </row>
        <row r="318">
          <cell r="I318">
            <v>44497</v>
          </cell>
          <cell r="J318">
            <v>44497.3347222222</v>
          </cell>
          <cell r="K318">
            <v>0</v>
          </cell>
        </row>
        <row r="319">
          <cell r="I319">
            <v>44498</v>
          </cell>
          <cell r="J319">
            <v>44498.3680555556</v>
          </cell>
          <cell r="K319">
            <v>44498.9</v>
          </cell>
        </row>
        <row r="320">
          <cell r="I320">
            <v>44499</v>
          </cell>
          <cell r="J320">
            <v>44499.4180555556</v>
          </cell>
          <cell r="K320">
            <v>44499.9576388889</v>
          </cell>
        </row>
        <row r="321">
          <cell r="I321">
            <v>44500</v>
          </cell>
          <cell r="J321">
            <v>44500.4375</v>
          </cell>
          <cell r="K321">
            <v>44500.9777777778</v>
          </cell>
        </row>
        <row r="322">
          <cell r="I322">
            <v>44501</v>
          </cell>
          <cell r="J322">
            <v>44501.4951388889</v>
          </cell>
          <cell r="K322">
            <v>0</v>
          </cell>
        </row>
        <row r="323">
          <cell r="I323">
            <v>44502</v>
          </cell>
          <cell r="J323">
            <v>0</v>
          </cell>
          <cell r="K323">
            <v>44502.5402777778</v>
          </cell>
        </row>
        <row r="324">
          <cell r="I324">
            <v>44503</v>
          </cell>
          <cell r="J324">
            <v>0</v>
          </cell>
          <cell r="K324">
            <v>44503.5743055556</v>
          </cell>
        </row>
        <row r="325">
          <cell r="I325">
            <v>44504</v>
          </cell>
          <cell r="J325">
            <v>0</v>
          </cell>
          <cell r="K325">
            <v>44504.6048611111</v>
          </cell>
        </row>
        <row r="326">
          <cell r="I326">
            <v>44505</v>
          </cell>
          <cell r="J326">
            <v>0</v>
          </cell>
          <cell r="K326">
            <v>44505.6347222222</v>
          </cell>
        </row>
        <row r="327">
          <cell r="I327">
            <v>44506</v>
          </cell>
          <cell r="J327">
            <v>0</v>
          </cell>
          <cell r="K327">
            <v>44506.6638888889</v>
          </cell>
        </row>
        <row r="328">
          <cell r="I328">
            <v>44507</v>
          </cell>
          <cell r="J328">
            <v>0</v>
          </cell>
          <cell r="K328">
            <v>44507.6944444444</v>
          </cell>
        </row>
        <row r="329">
          <cell r="I329">
            <v>44508</v>
          </cell>
          <cell r="J329">
            <v>0</v>
          </cell>
          <cell r="K329">
            <v>44508.7277777778</v>
          </cell>
        </row>
        <row r="330">
          <cell r="I330">
            <v>44509</v>
          </cell>
          <cell r="J330">
            <v>0</v>
          </cell>
          <cell r="K330">
            <v>44509.7618055556</v>
          </cell>
        </row>
        <row r="331">
          <cell r="I331">
            <v>44510</v>
          </cell>
          <cell r="J331">
            <v>0</v>
          </cell>
          <cell r="K331">
            <v>44510.7979166667</v>
          </cell>
        </row>
        <row r="332">
          <cell r="I332">
            <v>44511</v>
          </cell>
          <cell r="J332">
            <v>44511.3069444444</v>
          </cell>
          <cell r="K332">
            <v>0</v>
          </cell>
        </row>
        <row r="333">
          <cell r="I333">
            <v>44512</v>
          </cell>
          <cell r="J333">
            <v>44512.3493055556</v>
          </cell>
          <cell r="K333">
            <v>44512.8847222222</v>
          </cell>
        </row>
        <row r="334">
          <cell r="I334">
            <v>44513</v>
          </cell>
          <cell r="J334">
            <v>44513.4</v>
          </cell>
          <cell r="K334">
            <v>44513.9402777778</v>
          </cell>
        </row>
        <row r="335">
          <cell r="I335">
            <v>44514</v>
          </cell>
          <cell r="J335">
            <v>44514.4576388889</v>
          </cell>
          <cell r="K335">
            <v>44514.9972222222</v>
          </cell>
        </row>
        <row r="336">
          <cell r="I336">
            <v>44515</v>
          </cell>
          <cell r="J336">
            <v>44515.5125</v>
          </cell>
          <cell r="K336">
            <v>0</v>
          </cell>
        </row>
        <row r="337">
          <cell r="I337">
            <v>44516</v>
          </cell>
          <cell r="J337">
            <v>0</v>
          </cell>
          <cell r="K337">
            <v>44516.5548611111</v>
          </cell>
        </row>
        <row r="338">
          <cell r="I338">
            <v>44517</v>
          </cell>
          <cell r="J338">
            <v>0</v>
          </cell>
          <cell r="K338">
            <v>0</v>
          </cell>
        </row>
        <row r="339">
          <cell r="I339">
            <v>44518</v>
          </cell>
          <cell r="J339">
            <v>0</v>
          </cell>
          <cell r="K339">
            <v>0</v>
          </cell>
        </row>
        <row r="340">
          <cell r="I340">
            <v>44519</v>
          </cell>
          <cell r="J340">
            <v>0</v>
          </cell>
          <cell r="K340">
            <v>44519.6368055556</v>
          </cell>
        </row>
        <row r="341">
          <cell r="I341">
            <v>44520</v>
          </cell>
          <cell r="J341">
            <v>0</v>
          </cell>
          <cell r="K341">
            <v>0</v>
          </cell>
        </row>
        <row r="342">
          <cell r="I342">
            <v>44521</v>
          </cell>
          <cell r="J342">
            <v>0</v>
          </cell>
          <cell r="K342">
            <v>0</v>
          </cell>
        </row>
        <row r="343">
          <cell r="I343">
            <v>44522</v>
          </cell>
          <cell r="J343">
            <v>0</v>
          </cell>
          <cell r="K343">
            <v>44522.7055555556</v>
          </cell>
        </row>
        <row r="344">
          <cell r="I344">
            <v>44523</v>
          </cell>
          <cell r="J344">
            <v>0</v>
          </cell>
          <cell r="K344">
            <v>44523.7284722222</v>
          </cell>
        </row>
        <row r="345">
          <cell r="I345">
            <v>44524</v>
          </cell>
          <cell r="J345">
            <v>0</v>
          </cell>
          <cell r="K345">
            <v>0</v>
          </cell>
        </row>
        <row r="346">
          <cell r="I346">
            <v>44525</v>
          </cell>
          <cell r="J346">
            <v>0</v>
          </cell>
          <cell r="K346">
            <v>0</v>
          </cell>
        </row>
        <row r="347">
          <cell r="I347">
            <v>44526</v>
          </cell>
          <cell r="J347">
            <v>0</v>
          </cell>
          <cell r="K347">
            <v>44526.8076388889</v>
          </cell>
        </row>
        <row r="348">
          <cell r="I348">
            <v>44527</v>
          </cell>
          <cell r="J348">
            <v>0</v>
          </cell>
          <cell r="K348">
            <v>0</v>
          </cell>
        </row>
        <row r="349">
          <cell r="I349">
            <v>44528</v>
          </cell>
          <cell r="J349">
            <v>0</v>
          </cell>
          <cell r="K349">
            <v>0</v>
          </cell>
        </row>
        <row r="350">
          <cell r="I350">
            <v>44529</v>
          </cell>
          <cell r="J350">
            <v>44529.4048611111</v>
          </cell>
          <cell r="K350">
            <v>0</v>
          </cell>
        </row>
        <row r="351">
          <cell r="I351">
            <v>44530</v>
          </cell>
          <cell r="J351">
            <v>44530.4583333333</v>
          </cell>
          <cell r="K351">
            <v>0</v>
          </cell>
        </row>
        <row r="352">
          <cell r="I352">
            <v>44531</v>
          </cell>
          <cell r="J352">
            <v>0</v>
          </cell>
          <cell r="K352">
            <v>0</v>
          </cell>
        </row>
        <row r="353">
          <cell r="I353">
            <v>44532</v>
          </cell>
          <cell r="J353">
            <v>0</v>
          </cell>
          <cell r="K353">
            <v>0</v>
          </cell>
        </row>
        <row r="354">
          <cell r="I354">
            <v>44533</v>
          </cell>
          <cell r="J354">
            <v>0</v>
          </cell>
          <cell r="K354">
            <v>44533.5833333333</v>
          </cell>
        </row>
        <row r="355">
          <cell r="I355">
            <v>44534</v>
          </cell>
          <cell r="J355">
            <v>0</v>
          </cell>
          <cell r="K355">
            <v>0</v>
          </cell>
        </row>
        <row r="356">
          <cell r="I356">
            <v>44535</v>
          </cell>
          <cell r="J356">
            <v>0</v>
          </cell>
          <cell r="K356">
            <v>0</v>
          </cell>
        </row>
        <row r="357">
          <cell r="I357">
            <v>44536</v>
          </cell>
          <cell r="J357">
            <v>0</v>
          </cell>
          <cell r="K357">
            <v>44536.6868055556</v>
          </cell>
        </row>
        <row r="358">
          <cell r="I358">
            <v>44537</v>
          </cell>
          <cell r="J358">
            <v>0</v>
          </cell>
          <cell r="K358">
            <v>44537.7229166667</v>
          </cell>
        </row>
        <row r="359">
          <cell r="I359">
            <v>44538</v>
          </cell>
          <cell r="J359">
            <v>0</v>
          </cell>
          <cell r="K359">
            <v>0</v>
          </cell>
        </row>
        <row r="360">
          <cell r="I360">
            <v>44539</v>
          </cell>
          <cell r="J360">
            <v>0</v>
          </cell>
          <cell r="K360">
            <v>0</v>
          </cell>
        </row>
        <row r="361">
          <cell r="I361">
            <v>44540</v>
          </cell>
          <cell r="J361">
            <v>44540.3</v>
          </cell>
          <cell r="K361">
            <v>0</v>
          </cell>
        </row>
        <row r="362">
          <cell r="I362">
            <v>44541</v>
          </cell>
          <cell r="J362">
            <v>0</v>
          </cell>
          <cell r="K362">
            <v>0</v>
          </cell>
        </row>
        <row r="363">
          <cell r="I363">
            <v>44542</v>
          </cell>
          <cell r="J363">
            <v>0</v>
          </cell>
          <cell r="K363">
            <v>0</v>
          </cell>
        </row>
        <row r="364">
          <cell r="I364">
            <v>44543</v>
          </cell>
          <cell r="J364">
            <v>44543.4277777778</v>
          </cell>
          <cell r="K364">
            <v>0</v>
          </cell>
        </row>
        <row r="365">
          <cell r="I365">
            <v>44544</v>
          </cell>
          <cell r="J365">
            <v>44544.4763888889</v>
          </cell>
          <cell r="K365">
            <v>0</v>
          </cell>
        </row>
        <row r="366">
          <cell r="I366">
            <v>44545</v>
          </cell>
          <cell r="J366">
            <v>0</v>
          </cell>
          <cell r="K366">
            <v>0</v>
          </cell>
        </row>
        <row r="367">
          <cell r="I367">
            <v>44546</v>
          </cell>
          <cell r="J367">
            <v>0</v>
          </cell>
          <cell r="K367">
            <v>0</v>
          </cell>
        </row>
        <row r="368">
          <cell r="I368">
            <v>44547</v>
          </cell>
          <cell r="J368">
            <v>0</v>
          </cell>
          <cell r="K368">
            <v>44547.5916666667</v>
          </cell>
        </row>
        <row r="369">
          <cell r="I369">
            <v>44548</v>
          </cell>
          <cell r="J369">
            <v>0</v>
          </cell>
          <cell r="K369">
            <v>0</v>
          </cell>
        </row>
        <row r="370">
          <cell r="I370">
            <v>44549</v>
          </cell>
          <cell r="J370">
            <v>0</v>
          </cell>
          <cell r="K370">
            <v>0</v>
          </cell>
        </row>
        <row r="371">
          <cell r="I371">
            <v>44550</v>
          </cell>
          <cell r="J371">
            <v>0</v>
          </cell>
          <cell r="K371">
            <v>44550.6715277778</v>
          </cell>
        </row>
        <row r="372">
          <cell r="I372">
            <v>44551</v>
          </cell>
          <cell r="J372">
            <v>0</v>
          </cell>
          <cell r="K372">
            <v>44551.6965277778</v>
          </cell>
        </row>
        <row r="373">
          <cell r="I373">
            <v>44552</v>
          </cell>
          <cell r="J373">
            <v>0</v>
          </cell>
          <cell r="K373">
            <v>0</v>
          </cell>
        </row>
        <row r="374">
          <cell r="I374">
            <v>44553</v>
          </cell>
          <cell r="J374">
            <v>0</v>
          </cell>
          <cell r="K374">
            <v>0</v>
          </cell>
        </row>
        <row r="375">
          <cell r="I375">
            <v>44554</v>
          </cell>
          <cell r="J375">
            <v>0</v>
          </cell>
          <cell r="K375">
            <v>0</v>
          </cell>
        </row>
        <row r="376">
          <cell r="I376">
            <v>44555</v>
          </cell>
          <cell r="J376">
            <v>0</v>
          </cell>
          <cell r="K376">
            <v>0</v>
          </cell>
        </row>
        <row r="377">
          <cell r="I377">
            <v>44556</v>
          </cell>
          <cell r="J377">
            <v>0</v>
          </cell>
          <cell r="K377">
            <v>0</v>
          </cell>
        </row>
        <row r="378">
          <cell r="I378">
            <v>44557</v>
          </cell>
          <cell r="J378">
            <v>44557.3368055556</v>
          </cell>
          <cell r="K378">
            <v>0</v>
          </cell>
        </row>
        <row r="379">
          <cell r="I379">
            <v>44558</v>
          </cell>
          <cell r="J379">
            <v>44558.3763888889</v>
          </cell>
          <cell r="K379">
            <v>0</v>
          </cell>
        </row>
        <row r="380">
          <cell r="I380">
            <v>44559</v>
          </cell>
          <cell r="J380">
            <v>0</v>
          </cell>
          <cell r="K380">
            <v>0</v>
          </cell>
        </row>
        <row r="381">
          <cell r="I381">
            <v>44560</v>
          </cell>
          <cell r="J381">
            <v>0</v>
          </cell>
          <cell r="K381">
            <v>0</v>
          </cell>
        </row>
        <row r="382">
          <cell r="I382">
            <v>44561</v>
          </cell>
          <cell r="J382">
            <v>0</v>
          </cell>
          <cell r="K382">
            <v>0</v>
          </cell>
        </row>
        <row r="383">
          <cell r="I383">
            <v>44562</v>
          </cell>
          <cell r="J383">
            <v>0</v>
          </cell>
          <cell r="K383">
            <v>0</v>
          </cell>
        </row>
        <row r="384">
          <cell r="I384">
            <v>44563</v>
          </cell>
          <cell r="J384">
            <v>0</v>
          </cell>
          <cell r="K384">
            <v>0</v>
          </cell>
        </row>
        <row r="385">
          <cell r="I385">
            <v>44564</v>
          </cell>
          <cell r="J385">
            <v>0</v>
          </cell>
          <cell r="K385">
            <v>0</v>
          </cell>
        </row>
        <row r="386">
          <cell r="I386">
            <v>44565</v>
          </cell>
          <cell r="J386">
            <v>0</v>
          </cell>
          <cell r="K38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G8">
            <v>0</v>
          </cell>
        </row>
        <row r="12">
          <cell r="G12">
            <v>44197</v>
          </cell>
          <cell r="H12">
            <v>1</v>
          </cell>
        </row>
        <row r="13">
          <cell r="G13">
            <v>44198</v>
          </cell>
          <cell r="H13">
            <v>2</v>
          </cell>
        </row>
        <row r="14">
          <cell r="G14">
            <v>44288</v>
          </cell>
          <cell r="H14">
            <v>1</v>
          </cell>
        </row>
        <row r="15">
          <cell r="G15">
            <v>44289</v>
          </cell>
          <cell r="H15">
            <v>2</v>
          </cell>
        </row>
        <row r="16">
          <cell r="G16">
            <v>44291</v>
          </cell>
          <cell r="H16">
            <v>1</v>
          </cell>
        </row>
        <row r="17">
          <cell r="G17">
            <v>44292</v>
          </cell>
          <cell r="H17">
            <v>2</v>
          </cell>
        </row>
        <row r="18">
          <cell r="G18">
            <v>44317</v>
          </cell>
          <cell r="H18">
            <v>1</v>
          </cell>
        </row>
        <row r="19">
          <cell r="G19">
            <v>44318</v>
          </cell>
          <cell r="H19">
            <v>2</v>
          </cell>
        </row>
        <row r="20">
          <cell r="G20">
            <v>44329</v>
          </cell>
          <cell r="H20">
            <v>1</v>
          </cell>
        </row>
        <row r="21">
          <cell r="G21">
            <v>44330</v>
          </cell>
          <cell r="H21">
            <v>2</v>
          </cell>
        </row>
        <row r="22">
          <cell r="G22">
            <v>44340</v>
          </cell>
          <cell r="H22">
            <v>1</v>
          </cell>
        </row>
        <row r="23">
          <cell r="G23">
            <v>44341</v>
          </cell>
          <cell r="H23">
            <v>2</v>
          </cell>
        </row>
        <row r="24">
          <cell r="G24">
            <v>44472</v>
          </cell>
          <cell r="H24">
            <v>1</v>
          </cell>
        </row>
        <row r="25">
          <cell r="G25">
            <v>44473</v>
          </cell>
          <cell r="H25">
            <v>2</v>
          </cell>
        </row>
        <row r="26">
          <cell r="G26">
            <v>44554</v>
          </cell>
          <cell r="H26">
            <v>1</v>
          </cell>
        </row>
        <row r="27">
          <cell r="G27">
            <v>44555</v>
          </cell>
          <cell r="H27">
            <v>1</v>
          </cell>
        </row>
        <row r="28">
          <cell r="G28">
            <v>44556</v>
          </cell>
          <cell r="H28">
            <v>1</v>
          </cell>
        </row>
        <row r="29">
          <cell r="G29">
            <v>44557</v>
          </cell>
          <cell r="H29">
            <v>2</v>
          </cell>
        </row>
        <row r="30">
          <cell r="G30">
            <v>44561</v>
          </cell>
          <cell r="H30">
            <v>1</v>
          </cell>
        </row>
        <row r="31">
          <cell r="G31">
            <v>44562</v>
          </cell>
          <cell r="H31">
            <v>1</v>
          </cell>
        </row>
        <row r="32">
          <cell r="G32">
            <v>44563</v>
          </cell>
          <cell r="H32">
            <v>2</v>
          </cell>
        </row>
        <row r="33">
          <cell r="G33">
            <v>44666</v>
          </cell>
          <cell r="H33">
            <v>1</v>
          </cell>
        </row>
        <row r="34">
          <cell r="G34">
            <v>44667</v>
          </cell>
          <cell r="H34">
            <v>2</v>
          </cell>
        </row>
        <row r="35">
          <cell r="G35">
            <v>44669</v>
          </cell>
          <cell r="H35">
            <v>1</v>
          </cell>
        </row>
        <row r="36">
          <cell r="G36">
            <v>44670</v>
          </cell>
          <cell r="H36">
            <v>2</v>
          </cell>
        </row>
        <row r="37">
          <cell r="G37">
            <v>44682</v>
          </cell>
          <cell r="H37">
            <v>1</v>
          </cell>
        </row>
        <row r="38">
          <cell r="G38">
            <v>44683</v>
          </cell>
          <cell r="H38">
            <v>2</v>
          </cell>
        </row>
        <row r="39">
          <cell r="G39">
            <v>44707</v>
          </cell>
          <cell r="H39">
            <v>1</v>
          </cell>
        </row>
        <row r="40">
          <cell r="G40">
            <v>44708</v>
          </cell>
          <cell r="H40">
            <v>2</v>
          </cell>
        </row>
        <row r="41">
          <cell r="G41">
            <v>44718</v>
          </cell>
          <cell r="H41">
            <v>1</v>
          </cell>
        </row>
        <row r="42">
          <cell r="G42">
            <v>44719</v>
          </cell>
          <cell r="H42">
            <v>2</v>
          </cell>
        </row>
        <row r="43">
          <cell r="G43">
            <v>44837</v>
          </cell>
          <cell r="H43">
            <v>1</v>
          </cell>
        </row>
        <row r="44">
          <cell r="G44">
            <v>44838</v>
          </cell>
          <cell r="H44">
            <v>2</v>
          </cell>
        </row>
        <row r="45">
          <cell r="G45">
            <v>44919</v>
          </cell>
          <cell r="H45">
            <v>1</v>
          </cell>
        </row>
        <row r="46">
          <cell r="G46">
            <v>44920</v>
          </cell>
          <cell r="H46">
            <v>1</v>
          </cell>
        </row>
        <row r="47">
          <cell r="G47">
            <v>44921</v>
          </cell>
          <cell r="H47">
            <v>1</v>
          </cell>
        </row>
        <row r="48">
          <cell r="G48">
            <v>44922</v>
          </cell>
          <cell r="H48">
            <v>2</v>
          </cell>
        </row>
        <row r="49">
          <cell r="G49">
            <v>44926</v>
          </cell>
          <cell r="H49">
            <v>1</v>
          </cell>
        </row>
        <row r="50">
          <cell r="G50">
            <v>44927</v>
          </cell>
          <cell r="H50">
            <v>1</v>
          </cell>
        </row>
        <row r="51">
          <cell r="G51">
            <v>44928</v>
          </cell>
          <cell r="H51">
            <v>2</v>
          </cell>
        </row>
        <row r="52">
          <cell r="G52">
            <v>45023</v>
          </cell>
          <cell r="H52">
            <v>1</v>
          </cell>
        </row>
        <row r="53">
          <cell r="G53">
            <v>45024</v>
          </cell>
          <cell r="H53">
            <v>2</v>
          </cell>
        </row>
        <row r="54">
          <cell r="G54">
            <v>45026</v>
          </cell>
          <cell r="H54">
            <v>1</v>
          </cell>
        </row>
        <row r="55">
          <cell r="G55">
            <v>45027</v>
          </cell>
          <cell r="H55">
            <v>2</v>
          </cell>
        </row>
        <row r="56">
          <cell r="G56">
            <v>45047</v>
          </cell>
          <cell r="H56">
            <v>1</v>
          </cell>
        </row>
        <row r="57">
          <cell r="G57">
            <v>45048</v>
          </cell>
          <cell r="H57">
            <v>2</v>
          </cell>
        </row>
        <row r="58">
          <cell r="G58">
            <v>45064</v>
          </cell>
          <cell r="H58">
            <v>1</v>
          </cell>
        </row>
        <row r="59">
          <cell r="G59">
            <v>45065</v>
          </cell>
          <cell r="H59">
            <v>2</v>
          </cell>
        </row>
        <row r="60">
          <cell r="G60">
            <v>45075</v>
          </cell>
          <cell r="H60">
            <v>1</v>
          </cell>
        </row>
        <row r="61">
          <cell r="G61">
            <v>45076</v>
          </cell>
          <cell r="H61">
            <v>2</v>
          </cell>
        </row>
        <row r="62">
          <cell r="G62">
            <v>45202</v>
          </cell>
          <cell r="H62">
            <v>1</v>
          </cell>
        </row>
        <row r="63">
          <cell r="G63">
            <v>45203</v>
          </cell>
          <cell r="H63">
            <v>2</v>
          </cell>
        </row>
        <row r="64">
          <cell r="G64">
            <v>45284</v>
          </cell>
          <cell r="H64">
            <v>1</v>
          </cell>
        </row>
        <row r="65">
          <cell r="G65">
            <v>45285</v>
          </cell>
          <cell r="H65">
            <v>1</v>
          </cell>
        </row>
        <row r="66">
          <cell r="G66">
            <v>45286</v>
          </cell>
          <cell r="H66">
            <v>1</v>
          </cell>
        </row>
        <row r="67">
          <cell r="G67">
            <v>45287</v>
          </cell>
          <cell r="H67">
            <v>2</v>
          </cell>
        </row>
        <row r="68">
          <cell r="G68">
            <v>45291</v>
          </cell>
          <cell r="H68">
            <v>1</v>
          </cell>
        </row>
        <row r="69">
          <cell r="G69">
            <v>45292</v>
          </cell>
          <cell r="H69">
            <v>1</v>
          </cell>
        </row>
        <row r="70">
          <cell r="G70">
            <v>45293</v>
          </cell>
          <cell r="H70">
            <v>2</v>
          </cell>
        </row>
        <row r="71">
          <cell r="G71">
            <v>45380</v>
          </cell>
          <cell r="H71">
            <v>1</v>
          </cell>
        </row>
        <row r="72">
          <cell r="G72">
            <v>45381</v>
          </cell>
          <cell r="H72">
            <v>2</v>
          </cell>
        </row>
        <row r="73">
          <cell r="G73">
            <v>45383</v>
          </cell>
          <cell r="H73">
            <v>1</v>
          </cell>
        </row>
        <row r="74">
          <cell r="G74">
            <v>45384</v>
          </cell>
          <cell r="H74">
            <v>2</v>
          </cell>
        </row>
        <row r="75">
          <cell r="G75">
            <v>45413</v>
          </cell>
          <cell r="H75">
            <v>1</v>
          </cell>
        </row>
        <row r="76">
          <cell r="G76">
            <v>45414</v>
          </cell>
          <cell r="H76">
            <v>2</v>
          </cell>
        </row>
        <row r="77">
          <cell r="G77">
            <v>45421</v>
          </cell>
          <cell r="H77">
            <v>1</v>
          </cell>
        </row>
        <row r="78">
          <cell r="G78">
            <v>45422</v>
          </cell>
          <cell r="H78">
            <v>2</v>
          </cell>
        </row>
        <row r="79">
          <cell r="G79">
            <v>45432</v>
          </cell>
          <cell r="H79">
            <v>1</v>
          </cell>
        </row>
        <row r="80">
          <cell r="G80">
            <v>45433</v>
          </cell>
          <cell r="H80">
            <v>2</v>
          </cell>
        </row>
        <row r="81">
          <cell r="G81">
            <v>45568</v>
          </cell>
          <cell r="H81">
            <v>1</v>
          </cell>
        </row>
        <row r="82">
          <cell r="G82">
            <v>45569</v>
          </cell>
          <cell r="H82">
            <v>2</v>
          </cell>
        </row>
        <row r="83">
          <cell r="G83">
            <v>45650</v>
          </cell>
          <cell r="H83">
            <v>1</v>
          </cell>
        </row>
        <row r="84">
          <cell r="G84">
            <v>45651</v>
          </cell>
          <cell r="H84">
            <v>1</v>
          </cell>
        </row>
        <row r="85">
          <cell r="G85">
            <v>45652</v>
          </cell>
          <cell r="H85">
            <v>1</v>
          </cell>
        </row>
        <row r="86">
          <cell r="G86">
            <v>45653</v>
          </cell>
          <cell r="H86">
            <v>2</v>
          </cell>
        </row>
        <row r="87">
          <cell r="G87">
            <v>45657</v>
          </cell>
          <cell r="H87">
            <v>1</v>
          </cell>
        </row>
        <row r="88">
          <cell r="G88">
            <v>45658</v>
          </cell>
          <cell r="H88">
            <v>1</v>
          </cell>
        </row>
        <row r="89">
          <cell r="G89">
            <v>45659</v>
          </cell>
          <cell r="H89">
            <v>2</v>
          </cell>
        </row>
        <row r="90">
          <cell r="G90">
            <v>45765</v>
          </cell>
          <cell r="H90">
            <v>1</v>
          </cell>
        </row>
        <row r="91">
          <cell r="G91">
            <v>45766</v>
          </cell>
          <cell r="H91">
            <v>2</v>
          </cell>
        </row>
        <row r="92">
          <cell r="G92">
            <v>45768</v>
          </cell>
          <cell r="H92">
            <v>1</v>
          </cell>
        </row>
        <row r="93">
          <cell r="G93">
            <v>45769</v>
          </cell>
          <cell r="H93">
            <v>2</v>
          </cell>
        </row>
        <row r="94">
          <cell r="G94">
            <v>45778</v>
          </cell>
          <cell r="H94">
            <v>1</v>
          </cell>
        </row>
        <row r="95">
          <cell r="G95">
            <v>45779</v>
          </cell>
          <cell r="H95">
            <v>2</v>
          </cell>
        </row>
        <row r="96">
          <cell r="G96">
            <v>45806</v>
          </cell>
          <cell r="H96">
            <v>1</v>
          </cell>
        </row>
        <row r="97">
          <cell r="G97">
            <v>45807</v>
          </cell>
          <cell r="H97">
            <v>2</v>
          </cell>
        </row>
        <row r="98">
          <cell r="G98">
            <v>45817</v>
          </cell>
          <cell r="H98">
            <v>1</v>
          </cell>
        </row>
        <row r="99">
          <cell r="G99">
            <v>45818</v>
          </cell>
          <cell r="H99">
            <v>2</v>
          </cell>
        </row>
        <row r="100">
          <cell r="G100">
            <v>45933</v>
          </cell>
          <cell r="H100">
            <v>1</v>
          </cell>
        </row>
        <row r="101">
          <cell r="G101">
            <v>45934</v>
          </cell>
          <cell r="H101">
            <v>2</v>
          </cell>
        </row>
        <row r="102">
          <cell r="G102">
            <v>46015</v>
          </cell>
          <cell r="H102">
            <v>1</v>
          </cell>
        </row>
        <row r="103">
          <cell r="G103">
            <v>46016</v>
          </cell>
          <cell r="H103">
            <v>1</v>
          </cell>
        </row>
        <row r="104">
          <cell r="G104">
            <v>46017</v>
          </cell>
          <cell r="H104">
            <v>1</v>
          </cell>
        </row>
        <row r="105">
          <cell r="G105">
            <v>46018</v>
          </cell>
          <cell r="H105">
            <v>2</v>
          </cell>
        </row>
        <row r="106">
          <cell r="G106">
            <v>46022</v>
          </cell>
          <cell r="H106">
            <v>1</v>
          </cell>
        </row>
        <row r="107">
          <cell r="G107">
            <v>46023</v>
          </cell>
          <cell r="H107">
            <v>1</v>
          </cell>
        </row>
        <row r="108">
          <cell r="G108">
            <v>46024</v>
          </cell>
          <cell r="H108">
            <v>2</v>
          </cell>
        </row>
        <row r="109">
          <cell r="G109">
            <v>46115</v>
          </cell>
          <cell r="H109">
            <v>1</v>
          </cell>
        </row>
        <row r="110">
          <cell r="G110">
            <v>46116</v>
          </cell>
          <cell r="H110">
            <v>2</v>
          </cell>
        </row>
        <row r="111">
          <cell r="G111">
            <v>46118</v>
          </cell>
          <cell r="H111">
            <v>1</v>
          </cell>
        </row>
        <row r="112">
          <cell r="G112">
            <v>46119</v>
          </cell>
          <cell r="H112">
            <v>2</v>
          </cell>
        </row>
        <row r="113">
          <cell r="G113">
            <v>46143</v>
          </cell>
          <cell r="H113">
            <v>1</v>
          </cell>
        </row>
        <row r="114">
          <cell r="G114">
            <v>46144</v>
          </cell>
          <cell r="H114">
            <v>2</v>
          </cell>
        </row>
        <row r="115">
          <cell r="G115">
            <v>46156</v>
          </cell>
          <cell r="H115">
            <v>1</v>
          </cell>
        </row>
        <row r="116">
          <cell r="G116">
            <v>46157</v>
          </cell>
          <cell r="H116">
            <v>2</v>
          </cell>
        </row>
        <row r="117">
          <cell r="G117">
            <v>46167</v>
          </cell>
          <cell r="H117">
            <v>1</v>
          </cell>
        </row>
        <row r="118">
          <cell r="G118">
            <v>46168</v>
          </cell>
          <cell r="H118">
            <v>2</v>
          </cell>
        </row>
        <row r="119">
          <cell r="G119">
            <v>46298</v>
          </cell>
          <cell r="H119">
            <v>1</v>
          </cell>
        </row>
        <row r="120">
          <cell r="G120">
            <v>46380</v>
          </cell>
          <cell r="H120">
            <v>1</v>
          </cell>
        </row>
        <row r="121">
          <cell r="G121">
            <v>46381</v>
          </cell>
          <cell r="H121">
            <v>1</v>
          </cell>
        </row>
        <row r="122">
          <cell r="G122">
            <v>46382</v>
          </cell>
          <cell r="H122">
            <v>1</v>
          </cell>
        </row>
        <row r="123">
          <cell r="G123">
            <v>46383</v>
          </cell>
          <cell r="H123">
            <v>2</v>
          </cell>
        </row>
        <row r="124">
          <cell r="G124">
            <v>46387</v>
          </cell>
          <cell r="H124">
            <v>1</v>
          </cell>
        </row>
        <row r="125">
          <cell r="G125">
            <v>46388</v>
          </cell>
          <cell r="H125">
            <v>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O392"/>
  <sheetViews>
    <sheetView showFormulas="false" showGridLines="false" showRowColHeaders="true" showZeros="true" rightToLeft="false" tabSelected="true" showOutlineSymbols="true" defaultGridColor="true" view="normal" topLeftCell="L1" colorId="64" zoomScale="100" zoomScaleNormal="100" zoomScalePageLayoutView="100" workbookViewId="0">
      <pane xSplit="0" ySplit="1" topLeftCell="A2" activePane="bottomLeft" state="frozen"/>
      <selection pane="topLeft" activeCell="L1" activeCellId="0" sqref="L1"/>
      <selection pane="bottomLeft" activeCell="BZ35" activeCellId="0" sqref="BZ35"/>
    </sheetView>
  </sheetViews>
  <sheetFormatPr defaultColWidth="10.6875" defaultRowHeight="12.75" zeroHeight="false" outlineLevelRow="0" outlineLevelCol="0"/>
  <cols>
    <col collapsed="false" customWidth="true" hidden="true" outlineLevel="0" max="3" min="1" style="0" width="11.52"/>
    <col collapsed="false" customWidth="true" hidden="true" outlineLevel="0" max="4" min="4" style="1" width="15.15"/>
    <col collapsed="false" customWidth="true" hidden="true" outlineLevel="0" max="8" min="5" style="0" width="12.71"/>
    <col collapsed="false" customWidth="true" hidden="true" outlineLevel="0" max="9" min="9" style="2" width="8"/>
    <col collapsed="false" customWidth="true" hidden="true" outlineLevel="0" max="10" min="10" style="0" width="8"/>
    <col collapsed="false" customWidth="true" hidden="true" outlineLevel="0" max="11" min="11" style="0" width="11.99"/>
    <col collapsed="false" customWidth="true" hidden="false" outlineLevel="0" max="12" min="12" style="0" width="14.43"/>
    <col collapsed="false" customWidth="true" hidden="false" outlineLevel="0" max="16" min="13" style="0" width="12.42"/>
    <col collapsed="false" customWidth="true" hidden="false" outlineLevel="0" max="17" min="17" style="3" width="2.14"/>
    <col collapsed="false" customWidth="true" hidden="true" outlineLevel="0" max="18" min="18" style="0" width="11.99"/>
    <col collapsed="false" customWidth="true" hidden="false" outlineLevel="0" max="19" min="19" style="0" width="14.43"/>
    <col collapsed="false" customWidth="true" hidden="false" outlineLevel="0" max="23" min="20" style="0" width="12.42"/>
    <col collapsed="false" customWidth="true" hidden="false" outlineLevel="0" max="24" min="24" style="3" width="1.85"/>
    <col collapsed="false" customWidth="true" hidden="true" outlineLevel="0" max="25" min="25" style="0" width="11.99"/>
    <col collapsed="false" customWidth="true" hidden="false" outlineLevel="0" max="26" min="26" style="0" width="14.43"/>
    <col collapsed="false" customWidth="true" hidden="false" outlineLevel="0" max="30" min="27" style="0" width="12.42"/>
    <col collapsed="false" customWidth="true" hidden="false" outlineLevel="0" max="31" min="31" style="3" width="2.42"/>
    <col collapsed="false" customWidth="true" hidden="true" outlineLevel="0" max="32" min="32" style="0" width="11.99"/>
    <col collapsed="false" customWidth="true" hidden="false" outlineLevel="0" max="33" min="33" style="0" width="14.43"/>
    <col collapsed="false" customWidth="true" hidden="false" outlineLevel="0" max="37" min="34" style="0" width="12.42"/>
    <col collapsed="false" customWidth="true" hidden="false" outlineLevel="0" max="38" min="38" style="3" width="2.42"/>
    <col collapsed="false" customWidth="true" hidden="true" outlineLevel="0" max="39" min="39" style="0" width="11.99"/>
    <col collapsed="false" customWidth="true" hidden="false" outlineLevel="0" max="40" min="40" style="0" width="14.43"/>
    <col collapsed="false" customWidth="true" hidden="false" outlineLevel="0" max="44" min="41" style="0" width="12.42"/>
    <col collapsed="false" customWidth="true" hidden="false" outlineLevel="0" max="45" min="45" style="3" width="2.42"/>
    <col collapsed="false" customWidth="true" hidden="true" outlineLevel="0" max="46" min="46" style="0" width="11.99"/>
    <col collapsed="false" customWidth="true" hidden="false" outlineLevel="0" max="47" min="47" style="0" width="14.43"/>
    <col collapsed="false" customWidth="true" hidden="false" outlineLevel="0" max="51" min="48" style="0" width="12.42"/>
    <col collapsed="false" customWidth="true" hidden="false" outlineLevel="0" max="52" min="52" style="3" width="2.42"/>
    <col collapsed="false" customWidth="true" hidden="true" outlineLevel="0" max="53" min="53" style="0" width="11.52"/>
    <col collapsed="false" customWidth="true" hidden="false" outlineLevel="0" max="54" min="54" style="0" width="14.43"/>
    <col collapsed="false" customWidth="true" hidden="false" outlineLevel="0" max="58" min="55" style="0" width="12.42"/>
    <col collapsed="false" customWidth="true" hidden="false" outlineLevel="0" max="59" min="59" style="3" width="2.42"/>
    <col collapsed="false" customWidth="true" hidden="true" outlineLevel="0" max="60" min="60" style="0" width="11.52"/>
    <col collapsed="false" customWidth="true" hidden="false" outlineLevel="0" max="61" min="61" style="0" width="14.43"/>
    <col collapsed="false" customWidth="true" hidden="false" outlineLevel="0" max="65" min="62" style="0" width="12.42"/>
    <col collapsed="false" customWidth="true" hidden="false" outlineLevel="0" max="66" min="66" style="3" width="2.42"/>
    <col collapsed="false" customWidth="true" hidden="true" outlineLevel="0" max="67" min="67" style="0" width="11.52"/>
    <col collapsed="false" customWidth="true" hidden="false" outlineLevel="0" max="68" min="68" style="0" width="14.43"/>
    <col collapsed="false" customWidth="true" hidden="false" outlineLevel="0" max="72" min="69" style="0" width="12.42"/>
    <col collapsed="false" customWidth="true" hidden="false" outlineLevel="0" max="73" min="73" style="3" width="2.42"/>
    <col collapsed="false" customWidth="true" hidden="true" outlineLevel="0" max="74" min="74" style="0" width="11.52"/>
    <col collapsed="false" customWidth="true" hidden="false" outlineLevel="0" max="75" min="75" style="0" width="14.43"/>
    <col collapsed="false" customWidth="true" hidden="false" outlineLevel="0" max="79" min="76" style="0" width="12.42"/>
    <col collapsed="false" customWidth="true" hidden="false" outlineLevel="0" max="80" min="80" style="3" width="2.42"/>
    <col collapsed="false" customWidth="true" hidden="true" outlineLevel="0" max="81" min="81" style="0" width="11.52"/>
    <col collapsed="false" customWidth="true" hidden="false" outlineLevel="0" max="82" min="82" style="0" width="14.43"/>
    <col collapsed="false" customWidth="true" hidden="false" outlineLevel="0" max="86" min="83" style="0" width="12.42"/>
    <col collapsed="false" customWidth="true" hidden="false" outlineLevel="0" max="87" min="87" style="3" width="2.42"/>
    <col collapsed="false" customWidth="true" hidden="true" outlineLevel="0" max="88" min="88" style="0" width="11.52"/>
    <col collapsed="false" customWidth="true" hidden="false" outlineLevel="0" max="89" min="89" style="0" width="14.43"/>
    <col collapsed="false" customWidth="true" hidden="false" outlineLevel="0" max="93" min="90" style="0" width="12.42"/>
  </cols>
  <sheetData>
    <row r="1" s="12" customFormat="true" ht="45.75" hidden="false" customHeight="true" outlineLevel="0" collapsed="false">
      <c r="A1" s="4" t="s">
        <v>0</v>
      </c>
      <c r="B1" s="5" t="s">
        <v>0</v>
      </c>
      <c r="C1" s="4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8" t="s">
        <v>7</v>
      </c>
      <c r="J1" s="7" t="s">
        <v>8</v>
      </c>
      <c r="K1" s="4" t="s">
        <v>1</v>
      </c>
      <c r="L1" s="9" t="s">
        <v>2</v>
      </c>
      <c r="M1" s="10" t="s">
        <v>3</v>
      </c>
      <c r="N1" s="10" t="s">
        <v>4</v>
      </c>
      <c r="O1" s="10" t="s">
        <v>5</v>
      </c>
      <c r="P1" s="10" t="s">
        <v>6</v>
      </c>
      <c r="Q1" s="11"/>
      <c r="R1" s="4" t="s">
        <v>1</v>
      </c>
      <c r="S1" s="9" t="s">
        <v>2</v>
      </c>
      <c r="T1" s="10" t="s">
        <v>3</v>
      </c>
      <c r="U1" s="10" t="s">
        <v>4</v>
      </c>
      <c r="V1" s="10" t="s">
        <v>5</v>
      </c>
      <c r="W1" s="10" t="s">
        <v>6</v>
      </c>
      <c r="X1" s="11"/>
      <c r="Y1" s="4" t="s">
        <v>1</v>
      </c>
      <c r="Z1" s="9" t="s">
        <v>2</v>
      </c>
      <c r="AA1" s="10" t="s">
        <v>3</v>
      </c>
      <c r="AB1" s="10" t="s">
        <v>4</v>
      </c>
      <c r="AC1" s="10" t="s">
        <v>5</v>
      </c>
      <c r="AD1" s="10" t="s">
        <v>6</v>
      </c>
      <c r="AE1" s="11"/>
      <c r="AF1" s="4" t="s">
        <v>1</v>
      </c>
      <c r="AG1" s="9" t="s">
        <v>2</v>
      </c>
      <c r="AH1" s="10" t="s">
        <v>3</v>
      </c>
      <c r="AI1" s="10" t="s">
        <v>4</v>
      </c>
      <c r="AJ1" s="10" t="s">
        <v>5</v>
      </c>
      <c r="AK1" s="10" t="s">
        <v>6</v>
      </c>
      <c r="AL1" s="11"/>
      <c r="AM1" s="4" t="s">
        <v>1</v>
      </c>
      <c r="AN1" s="9" t="s">
        <v>2</v>
      </c>
      <c r="AO1" s="10" t="s">
        <v>3</v>
      </c>
      <c r="AP1" s="10" t="s">
        <v>4</v>
      </c>
      <c r="AQ1" s="10" t="s">
        <v>5</v>
      </c>
      <c r="AR1" s="10" t="s">
        <v>6</v>
      </c>
      <c r="AS1" s="11"/>
      <c r="AT1" s="4" t="s">
        <v>1</v>
      </c>
      <c r="AU1" s="9" t="s">
        <v>2</v>
      </c>
      <c r="AV1" s="10" t="s">
        <v>3</v>
      </c>
      <c r="AW1" s="10" t="s">
        <v>4</v>
      </c>
      <c r="AX1" s="10" t="s">
        <v>5</v>
      </c>
      <c r="AY1" s="10" t="s">
        <v>6</v>
      </c>
      <c r="AZ1" s="11"/>
      <c r="BA1" s="4" t="s">
        <v>1</v>
      </c>
      <c r="BB1" s="9" t="s">
        <v>2</v>
      </c>
      <c r="BC1" s="10" t="s">
        <v>3</v>
      </c>
      <c r="BD1" s="10" t="s">
        <v>4</v>
      </c>
      <c r="BE1" s="10" t="s">
        <v>5</v>
      </c>
      <c r="BF1" s="10" t="s">
        <v>6</v>
      </c>
      <c r="BG1" s="11"/>
      <c r="BH1" s="4" t="s">
        <v>1</v>
      </c>
      <c r="BI1" s="9" t="s">
        <v>2</v>
      </c>
      <c r="BJ1" s="10" t="s">
        <v>3</v>
      </c>
      <c r="BK1" s="10" t="s">
        <v>4</v>
      </c>
      <c r="BL1" s="10" t="s">
        <v>5</v>
      </c>
      <c r="BM1" s="10" t="s">
        <v>6</v>
      </c>
      <c r="BN1" s="11"/>
      <c r="BO1" s="4" t="s">
        <v>1</v>
      </c>
      <c r="BP1" s="9" t="s">
        <v>2</v>
      </c>
      <c r="BQ1" s="10" t="s">
        <v>3</v>
      </c>
      <c r="BR1" s="10" t="s">
        <v>4</v>
      </c>
      <c r="BS1" s="10" t="s">
        <v>5</v>
      </c>
      <c r="BT1" s="10" t="s">
        <v>6</v>
      </c>
      <c r="BU1" s="11"/>
      <c r="BV1" s="4" t="s">
        <v>1</v>
      </c>
      <c r="BW1" s="9" t="s">
        <v>2</v>
      </c>
      <c r="BX1" s="10" t="s">
        <v>3</v>
      </c>
      <c r="BY1" s="10" t="s">
        <v>4</v>
      </c>
      <c r="BZ1" s="10" t="s">
        <v>5</v>
      </c>
      <c r="CA1" s="10" t="s">
        <v>6</v>
      </c>
      <c r="CB1" s="11"/>
      <c r="CC1" s="4" t="s">
        <v>1</v>
      </c>
      <c r="CD1" s="9" t="s">
        <v>2</v>
      </c>
      <c r="CE1" s="10" t="s">
        <v>3</v>
      </c>
      <c r="CF1" s="10" t="s">
        <v>4</v>
      </c>
      <c r="CG1" s="10" t="s">
        <v>5</v>
      </c>
      <c r="CH1" s="10" t="s">
        <v>6</v>
      </c>
      <c r="CI1" s="11"/>
      <c r="CJ1" s="4" t="s">
        <v>1</v>
      </c>
      <c r="CK1" s="9" t="s">
        <v>2</v>
      </c>
      <c r="CL1" s="10" t="s">
        <v>3</v>
      </c>
      <c r="CM1" s="10" t="s">
        <v>4</v>
      </c>
      <c r="CN1" s="10" t="s">
        <v>5</v>
      </c>
      <c r="CO1" s="10" t="s">
        <v>6</v>
      </c>
    </row>
    <row r="2" customFormat="false" ht="15.75" hidden="false" customHeight="true" outlineLevel="0" collapsed="false">
      <c r="A2" s="13" t="n">
        <f aca="false">WEEKDAY(B2)</f>
        <v>1</v>
      </c>
      <c r="B2" s="14" t="n">
        <v>36898</v>
      </c>
      <c r="C2" s="15" t="n">
        <f aca="false">IF(VLOOKUP(D2,[2]Feiertage!G$12:H$125,2)=1,1,WEEKDAY(D2))</f>
        <v>1</v>
      </c>
      <c r="D2" s="16" t="n">
        <f aca="false">[2]Betriebsplan!$I18</f>
        <v>44197</v>
      </c>
      <c r="E2" s="17" t="n">
        <f aca="false">IF($I2=0,0,I2-[2]Betriebsplan!$T$8)</f>
        <v>0</v>
      </c>
      <c r="F2" s="17" t="n">
        <f aca="false">IF($I2=0,0,I2+[2]Betriebsplan!$U$8)</f>
        <v>0</v>
      </c>
      <c r="G2" s="17" t="n">
        <f aca="false">IF($J2=0,0,J2-[2]Betriebsplan!$T$8)</f>
        <v>0</v>
      </c>
      <c r="H2" s="17" t="n">
        <f aca="false">IF($J2=0,0,J2+[2]Betriebsplan!$U$8)</f>
        <v>0</v>
      </c>
      <c r="I2" s="17" t="n">
        <f aca="false">VLOOKUP($D2,[2]Betriebsplan!$I$1:J$65536,2)</f>
        <v>0</v>
      </c>
      <c r="J2" s="17" t="n">
        <f aca="false">VLOOKUP($D2,[2]Betriebsplan!$I$1:K$65536,3)</f>
        <v>0</v>
      </c>
      <c r="K2" s="15" t="n">
        <f aca="false">IF(VLOOKUP(L2,[2]Feiertage!$G$12:$H$125,2)=1,1,WEEKDAY(L2))</f>
        <v>1</v>
      </c>
      <c r="L2" s="16" t="n">
        <f aca="false">[2]Betriebsplan!$I18</f>
        <v>44197</v>
      </c>
      <c r="M2" s="17" t="n">
        <f aca="false">VLOOKUP(L2,$D:$H,2)</f>
        <v>0</v>
      </c>
      <c r="N2" s="17" t="n">
        <f aca="false">VLOOKUP(L2,$D:$H,3)</f>
        <v>0</v>
      </c>
      <c r="O2" s="17" t="n">
        <f aca="false">VLOOKUP(L2,$D:$H,4)</f>
        <v>0</v>
      </c>
      <c r="P2" s="17" t="n">
        <f aca="false">VLOOKUP(L2,$D:$H,5)</f>
        <v>0</v>
      </c>
      <c r="Q2" s="18"/>
      <c r="R2" s="15" t="n">
        <f aca="false">IF(VLOOKUP(S2,[2]Feiertage!$G$12:$H$125,2)=1,1,WEEKDAY(S2))</f>
        <v>2</v>
      </c>
      <c r="S2" s="16" t="n">
        <f aca="false">EOMONTH(L2,0)+1</f>
        <v>44228</v>
      </c>
      <c r="T2" s="17" t="n">
        <f aca="false">VLOOKUP(S2,$D:$H,2)</f>
        <v>0</v>
      </c>
      <c r="U2" s="17" t="n">
        <f aca="false">VLOOKUP(S2,$D:$H,3)</f>
        <v>0</v>
      </c>
      <c r="V2" s="17" t="n">
        <f aca="false">VLOOKUP(S2,$D:$H,4)</f>
        <v>44228.6666666667</v>
      </c>
      <c r="W2" s="17" t="n">
        <f aca="false">VLOOKUP(S2,$D:$H,5)</f>
        <v>44228.75</v>
      </c>
      <c r="X2" s="18"/>
      <c r="Y2" s="15" t="n">
        <f aca="false">IF(VLOOKUP(Z2,[2]Feiertage!$G$12:$H$125,2)=1,1,WEEKDAY(Z2))</f>
        <v>2</v>
      </c>
      <c r="Z2" s="16" t="n">
        <f aca="false">EOMONTH(S2,0)+1</f>
        <v>44256</v>
      </c>
      <c r="AA2" s="17" t="n">
        <f aca="false">VLOOKUP(Z2,$D:$H,2)</f>
        <v>0</v>
      </c>
      <c r="AB2" s="17" t="n">
        <f aca="false">VLOOKUP(Z2,$D:$H,3)</f>
        <v>0</v>
      </c>
      <c r="AC2" s="17" t="n">
        <f aca="false">VLOOKUP(Z2,$D:$H,4)</f>
        <v>44256.6256944444</v>
      </c>
      <c r="AD2" s="17" t="n">
        <f aca="false">VLOOKUP(Z2,$D:$H,5)</f>
        <v>44256.7090277778</v>
      </c>
      <c r="AE2" s="18"/>
      <c r="AF2" s="15" t="n">
        <f aca="false">IF(VLOOKUP(AG2,[2]Feiertage!$G$12:$H$125,2)=1,1,WEEKDAY(AG2))</f>
        <v>5</v>
      </c>
      <c r="AG2" s="16" t="n">
        <f aca="false">EOMONTH(Z2,0)+1</f>
        <v>44287</v>
      </c>
      <c r="AH2" s="17" t="n">
        <f aca="false">VLOOKUP(AG2,$D:$H,2)</f>
        <v>0</v>
      </c>
      <c r="AI2" s="17" t="n">
        <f aca="false">VLOOKUP(AG2,$D:$H,3)</f>
        <v>0</v>
      </c>
      <c r="AJ2" s="17" t="n">
        <f aca="false">VLOOKUP(AG2,$D:$H,4)</f>
        <v>44287.70625</v>
      </c>
      <c r="AK2" s="17" t="n">
        <f aca="false">VLOOKUP(AG2,$D:$H,5)</f>
        <v>44287.7895833333</v>
      </c>
      <c r="AL2" s="18"/>
      <c r="AM2" s="15" t="n">
        <f aca="false">IF(VLOOKUP(AN2,[2]Feiertage!$G$12:$H$125,2)=1,1,WEEKDAY(AN2))</f>
        <v>1</v>
      </c>
      <c r="AN2" s="16" t="n">
        <f aca="false">EOMONTH(AG2,0)+1</f>
        <v>44317</v>
      </c>
      <c r="AO2" s="17" t="n">
        <f aca="false">VLOOKUP(AN2,$D:$H,2)</f>
        <v>44317.2069444444</v>
      </c>
      <c r="AP2" s="17" t="n">
        <f aca="false">VLOOKUP(AN2,$D:$H,3)</f>
        <v>44317.2902777778</v>
      </c>
      <c r="AQ2" s="17" t="n">
        <f aca="false">VLOOKUP(AN2,$D:$H,4)</f>
        <v>44317.7194444444</v>
      </c>
      <c r="AR2" s="17" t="n">
        <f aca="false">VLOOKUP(AN2,$D:$H,5)</f>
        <v>44317.8027777778</v>
      </c>
      <c r="AS2" s="18"/>
      <c r="AT2" s="15" t="n">
        <f aca="false">IF(VLOOKUP(AU2,[2]Feiertage!$G$12:$H$125,2)=1,1,WEEKDAY(AU2))</f>
        <v>3</v>
      </c>
      <c r="AU2" s="16" t="n">
        <f aca="false">EOMONTH(AN2,0)+1</f>
        <v>44348</v>
      </c>
      <c r="AV2" s="17" t="n">
        <f aca="false">VLOOKUP(AU2,$D:$H,2)</f>
        <v>44348.2694444444</v>
      </c>
      <c r="AW2" s="17" t="n">
        <f aca="false">VLOOKUP(AU2,$D:$H,3)</f>
        <v>44348.3527777778</v>
      </c>
      <c r="AX2" s="17" t="n">
        <f aca="false">VLOOKUP(AU2,$D:$H,4)</f>
        <v>0</v>
      </c>
      <c r="AY2" s="17" t="n">
        <f aca="false">VLOOKUP(AU2,$D:$H,5)</f>
        <v>0</v>
      </c>
      <c r="AZ2" s="18"/>
      <c r="BA2" s="15" t="n">
        <f aca="false">IF(VLOOKUP(BB2,[2]Feiertage!$G$12:$H$125,2)=1,1,WEEKDAY(BB2))</f>
        <v>5</v>
      </c>
      <c r="BB2" s="16" t="n">
        <f aca="false">EOMONTH(AU2,0)+1</f>
        <v>44378</v>
      </c>
      <c r="BC2" s="17" t="n">
        <f aca="false">VLOOKUP(BB2,$D:$H,2)</f>
        <v>44378.2888888889</v>
      </c>
      <c r="BD2" s="17" t="n">
        <f aca="false">VLOOKUP(BB2,$D:$H,3)</f>
        <v>44378.3722222222</v>
      </c>
      <c r="BE2" s="17" t="n">
        <f aca="false">VLOOKUP(BB2,$D:$H,4)</f>
        <v>0</v>
      </c>
      <c r="BF2" s="17" t="n">
        <f aca="false">VLOOKUP(BB2,$D:$H,5)</f>
        <v>0</v>
      </c>
      <c r="BG2" s="18"/>
      <c r="BH2" s="15" t="n">
        <f aca="false">IF(VLOOKUP(BI2,[2]Feiertage!$G$12:$H$125,2)=1,1,WEEKDAY(BI2))</f>
        <v>1</v>
      </c>
      <c r="BI2" s="16" t="n">
        <f aca="false">EOMONTH(BB2,0)+1</f>
        <v>44409</v>
      </c>
      <c r="BJ2" s="17" t="n">
        <f aca="false">VLOOKUP(BI2,$D:$H,2)</f>
        <v>44409.3194444444</v>
      </c>
      <c r="BK2" s="17" t="n">
        <f aca="false">VLOOKUP(BI2,$D:$H,3)</f>
        <v>44409.4027777778</v>
      </c>
      <c r="BL2" s="17" t="n">
        <f aca="false">VLOOKUP(BI2,$D:$H,4)</f>
        <v>44409.8277777778</v>
      </c>
      <c r="BM2" s="17" t="n">
        <f aca="false">VLOOKUP(BI2,$D:$H,5)</f>
        <v>44409.9111111111</v>
      </c>
      <c r="BN2" s="18"/>
      <c r="BO2" s="15" t="n">
        <f aca="false">IF(VLOOKUP(BP2,[2]Feiertage!$G$12:$H$125,2)=1,1,WEEKDAY(BP2))</f>
        <v>4</v>
      </c>
      <c r="BP2" s="16" t="n">
        <f aca="false">EOMONTH(BI2,0)+1</f>
        <v>44440</v>
      </c>
      <c r="BQ2" s="17" t="n">
        <f aca="false">VLOOKUP(BP2,$D:$H,2)</f>
        <v>44440.3430555556</v>
      </c>
      <c r="BR2" s="17" t="n">
        <f aca="false">VLOOKUP(BP2,$D:$H,3)</f>
        <v>44440.4263888889</v>
      </c>
      <c r="BS2" s="17" t="n">
        <f aca="false">VLOOKUP(BP2,$D:$H,4)</f>
        <v>0</v>
      </c>
      <c r="BT2" s="17" t="n">
        <f aca="false">VLOOKUP(BP2,$D:$H,5)</f>
        <v>0</v>
      </c>
      <c r="BU2" s="18"/>
      <c r="BV2" s="15" t="n">
        <f aca="false">IF(VLOOKUP(BW2,[2]Feiertage!$G$12:$H$125,2)=1,1,WEEKDAY(BW2))</f>
        <v>6</v>
      </c>
      <c r="BW2" s="16" t="n">
        <f aca="false">EOMONTH(BP2,0)+1</f>
        <v>44470</v>
      </c>
      <c r="BX2" s="17" t="n">
        <f aca="false">VLOOKUP(BW2,$D:$H,2)</f>
        <v>44470.3631944444</v>
      </c>
      <c r="BY2" s="17" t="n">
        <f aca="false">VLOOKUP(BW2,$D:$H,3)</f>
        <v>44470.4465277778</v>
      </c>
      <c r="BZ2" s="17" t="n">
        <f aca="false">VLOOKUP(BW2,$D:$H,4)</f>
        <v>0</v>
      </c>
      <c r="CA2" s="17" t="n">
        <f aca="false">VLOOKUP(BW2,$D:$H,5)</f>
        <v>0</v>
      </c>
      <c r="CB2" s="18"/>
      <c r="CC2" s="15" t="n">
        <f aca="false">IF(VLOOKUP(CD2,[2]Feiertage!$G$12:$H$125,2)=1,1,WEEKDAY(CD2))</f>
        <v>2</v>
      </c>
      <c r="CD2" s="16" t="n">
        <f aca="false">EOMONTH(BW2,0)+1</f>
        <v>44501</v>
      </c>
      <c r="CE2" s="17" t="n">
        <f aca="false">VLOOKUP(CD2,$D:$H,2)</f>
        <v>44501.4118055556</v>
      </c>
      <c r="CF2" s="17" t="n">
        <f aca="false">VLOOKUP(CD2,$D:$H,3)</f>
        <v>44501.4951388889</v>
      </c>
      <c r="CG2" s="17" t="n">
        <f aca="false">VLOOKUP(CD2,$D:$H,4)</f>
        <v>0</v>
      </c>
      <c r="CH2" s="17" t="n">
        <f aca="false">VLOOKUP(CD2,$D:$H,5)</f>
        <v>0</v>
      </c>
      <c r="CI2" s="18"/>
      <c r="CJ2" s="15" t="n">
        <f aca="false">IF(VLOOKUP(CK2,[2]Feiertage!$G$12:$H$125,2)=1,1,WEEKDAY(CK2))</f>
        <v>4</v>
      </c>
      <c r="CK2" s="16" t="n">
        <f aca="false">EOMONTH(CD2,0)+1</f>
        <v>44531</v>
      </c>
      <c r="CL2" s="17" t="n">
        <f aca="false">VLOOKUP(CK2,$D:$H,2)</f>
        <v>0</v>
      </c>
      <c r="CM2" s="17" t="n">
        <f aca="false">VLOOKUP(CK2,$D:$H,3)</f>
        <v>0</v>
      </c>
      <c r="CN2" s="17" t="n">
        <f aca="false">VLOOKUP(CK2,$D:$H,4)</f>
        <v>0</v>
      </c>
      <c r="CO2" s="17" t="n">
        <f aca="false">VLOOKUP(CK2,$D:$H,5)</f>
        <v>0</v>
      </c>
    </row>
    <row r="3" customFormat="false" ht="15.75" hidden="false" customHeight="true" outlineLevel="0" collapsed="false">
      <c r="A3" s="13" t="n">
        <f aca="false">WEEKDAY(B3)</f>
        <v>2</v>
      </c>
      <c r="B3" s="14" t="n">
        <v>36899</v>
      </c>
      <c r="C3" s="15" t="n">
        <f aca="false">IF(VLOOKUP(D3,[2]Feiertage!G$12:H$125,2)=1,1,WEEKDAY(D3))</f>
        <v>7</v>
      </c>
      <c r="D3" s="16" t="n">
        <f aca="false">[2]Betriebsplan!$I19</f>
        <v>44198</v>
      </c>
      <c r="E3" s="17" t="n">
        <f aca="false">IF($I3=0,0,I3-[2]Betriebsplan!$T$8)</f>
        <v>0</v>
      </c>
      <c r="F3" s="17" t="n">
        <f aca="false">IF($I3=0,0,I3+[2]Betriebsplan!$U$8)</f>
        <v>0</v>
      </c>
      <c r="G3" s="17" t="n">
        <f aca="false">IF($J3=0,0,J3-[2]Betriebsplan!$T$8)</f>
        <v>0</v>
      </c>
      <c r="H3" s="17" t="n">
        <f aca="false">IF($J3=0,0,J3+[2]Betriebsplan!$U$8)</f>
        <v>0</v>
      </c>
      <c r="I3" s="17" t="n">
        <f aca="false">VLOOKUP(D3,[2]Betriebsplan!I$1:J$65536,2)</f>
        <v>0</v>
      </c>
      <c r="J3" s="17" t="n">
        <f aca="false">VLOOKUP($D3,[2]Betriebsplan!$I$1:K$65536,3)</f>
        <v>0</v>
      </c>
      <c r="K3" s="15" t="n">
        <f aca="false">IF(VLOOKUP(L3,[2]Feiertage!$G$12:$H$125,2)=1,1,WEEKDAY(L3))</f>
        <v>7</v>
      </c>
      <c r="L3" s="16" t="n">
        <f aca="false">[2]Betriebsplan!$I19</f>
        <v>44198</v>
      </c>
      <c r="M3" s="17" t="n">
        <f aca="false">VLOOKUP(L3,$D:$H,2)</f>
        <v>0</v>
      </c>
      <c r="N3" s="17" t="n">
        <f aca="false">VLOOKUP(L3,$D:$H,3)</f>
        <v>0</v>
      </c>
      <c r="O3" s="17" t="n">
        <f aca="false">VLOOKUP(L3,$D:$H,4)</f>
        <v>0</v>
      </c>
      <c r="P3" s="17" t="n">
        <f aca="false">VLOOKUP(L3,$D:$H,5)</f>
        <v>0</v>
      </c>
      <c r="Q3" s="18"/>
      <c r="R3" s="15" t="n">
        <f aca="false">IF(VLOOKUP(S3,[2]Feiertage!$G$12:$H$125,2)=1,1,WEEKDAY(S3))</f>
        <v>3</v>
      </c>
      <c r="S3" s="16" t="n">
        <f aca="false">S2+1</f>
        <v>44229</v>
      </c>
      <c r="T3" s="17" t="n">
        <f aca="false">VLOOKUP(S3,$D:$H,2)</f>
        <v>0</v>
      </c>
      <c r="U3" s="17" t="n">
        <f aca="false">VLOOKUP(S3,$D:$H,3)</f>
        <v>0</v>
      </c>
      <c r="V3" s="17" t="n">
        <f aca="false">VLOOKUP(S3,$D:$H,4)</f>
        <v>44229.6951388889</v>
      </c>
      <c r="W3" s="17" t="n">
        <f aca="false">VLOOKUP(S3,$D:$H,5)</f>
        <v>44229.7784722222</v>
      </c>
      <c r="X3" s="18"/>
      <c r="Y3" s="15" t="n">
        <f aca="false">IF(VLOOKUP(Z3,[2]Feiertage!$G$12:$H$125,2)=1,1,WEEKDAY(Z3))</f>
        <v>3</v>
      </c>
      <c r="Z3" s="16" t="n">
        <f aca="false">Z2+1</f>
        <v>44257</v>
      </c>
      <c r="AA3" s="17" t="n">
        <f aca="false">VLOOKUP(Z3,$D:$H,2)</f>
        <v>0</v>
      </c>
      <c r="AB3" s="17" t="n">
        <f aca="false">VLOOKUP(Z3,$D:$H,3)</f>
        <v>0</v>
      </c>
      <c r="AC3" s="17" t="n">
        <f aca="false">VLOOKUP(Z3,$D:$H,4)</f>
        <v>44257.6541666667</v>
      </c>
      <c r="AD3" s="17" t="n">
        <f aca="false">VLOOKUP(Z3,$D:$H,5)</f>
        <v>44257.7375</v>
      </c>
      <c r="AE3" s="18"/>
      <c r="AF3" s="15" t="n">
        <f aca="false">IF(VLOOKUP(AG3,[2]Feiertage!$G$12:$H$125,2)=1,1,WEEKDAY(AG3))</f>
        <v>1</v>
      </c>
      <c r="AG3" s="16" t="n">
        <f aca="false">AG2+1</f>
        <v>44288</v>
      </c>
      <c r="AH3" s="17" t="n">
        <f aca="false">VLOOKUP(AG3,$D:$H,2)</f>
        <v>44288.21875</v>
      </c>
      <c r="AI3" s="17" t="n">
        <f aca="false">VLOOKUP(AG3,$D:$H,3)</f>
        <v>44288.3020833333</v>
      </c>
      <c r="AJ3" s="17" t="n">
        <f aca="false">VLOOKUP(AG3,$D:$H,4)</f>
        <v>44288.7347222222</v>
      </c>
      <c r="AK3" s="17" t="n">
        <f aca="false">VLOOKUP(AG3,$D:$H,5)</f>
        <v>44288.8180555556</v>
      </c>
      <c r="AL3" s="18"/>
      <c r="AM3" s="15" t="n">
        <f aca="false">IF(VLOOKUP(AN3,[2]Feiertage!$G$12:$H$125,2)=1,1,WEEKDAY(AN3))</f>
        <v>1</v>
      </c>
      <c r="AN3" s="16" t="n">
        <f aca="false">AN2+1</f>
        <v>44318</v>
      </c>
      <c r="AO3" s="17" t="n">
        <f aca="false">VLOOKUP(AN3,$D:$H,2)</f>
        <v>44318.2409722222</v>
      </c>
      <c r="AP3" s="17" t="n">
        <f aca="false">VLOOKUP(AN3,$D:$H,3)</f>
        <v>44318.3243055556</v>
      </c>
      <c r="AQ3" s="17" t="n">
        <f aca="false">VLOOKUP(AN3,$D:$H,4)</f>
        <v>44318.75</v>
      </c>
      <c r="AR3" s="17" t="n">
        <f aca="false">VLOOKUP(AN3,$D:$H,5)</f>
        <v>44318.8333333333</v>
      </c>
      <c r="AS3" s="18"/>
      <c r="AT3" s="15" t="n">
        <f aca="false">IF(VLOOKUP(AU3,[2]Feiertage!$G$12:$H$125,2)=1,1,WEEKDAY(AU3))</f>
        <v>4</v>
      </c>
      <c r="AU3" s="16" t="n">
        <f aca="false">AU2+1</f>
        <v>44349</v>
      </c>
      <c r="AV3" s="17" t="n">
        <f aca="false">VLOOKUP(AU3,$D:$H,2)</f>
        <v>44349.3069444444</v>
      </c>
      <c r="AW3" s="17" t="n">
        <f aca="false">VLOOKUP(AU3,$D:$H,3)</f>
        <v>44349.3902777778</v>
      </c>
      <c r="AX3" s="17" t="n">
        <f aca="false">VLOOKUP(AU3,$D:$H,4)</f>
        <v>0</v>
      </c>
      <c r="AY3" s="17" t="n">
        <f aca="false">VLOOKUP(AU3,$D:$H,5)</f>
        <v>0</v>
      </c>
      <c r="AZ3" s="18"/>
      <c r="BA3" s="15" t="n">
        <f aca="false">IF(VLOOKUP(BB3,[2]Feiertage!$G$12:$H$125,2)=1,1,WEEKDAY(BB3))</f>
        <v>6</v>
      </c>
      <c r="BB3" s="16" t="n">
        <f aca="false">BB2+1</f>
        <v>44379</v>
      </c>
      <c r="BC3" s="17" t="n">
        <f aca="false">VLOOKUP(BB3,$D:$H,2)</f>
        <v>44379.3236111111</v>
      </c>
      <c r="BD3" s="17" t="n">
        <f aca="false">VLOOKUP(BB3,$D:$H,3)</f>
        <v>44379.4069444444</v>
      </c>
      <c r="BE3" s="17" t="n">
        <f aca="false">VLOOKUP(BB3,$D:$H,4)</f>
        <v>44379.8298611111</v>
      </c>
      <c r="BF3" s="17" t="n">
        <f aca="false">VLOOKUP(BB3,$D:$H,5)</f>
        <v>44379.9131944444</v>
      </c>
      <c r="BG3" s="18"/>
      <c r="BH3" s="15" t="n">
        <f aca="false">IF(VLOOKUP(BI3,[2]Feiertage!$G$12:$H$125,2)=1,1,WEEKDAY(BI3))</f>
        <v>2</v>
      </c>
      <c r="BI3" s="16" t="n">
        <f aca="false">BI2+1</f>
        <v>44410</v>
      </c>
      <c r="BJ3" s="17" t="n">
        <f aca="false">VLOOKUP(BI3,$D:$H,2)</f>
        <v>44410.35</v>
      </c>
      <c r="BK3" s="17" t="n">
        <f aca="false">VLOOKUP(BI3,$D:$H,3)</f>
        <v>44410.4333333333</v>
      </c>
      <c r="BL3" s="17" t="n">
        <f aca="false">VLOOKUP(BI3,$D:$H,4)</f>
        <v>0</v>
      </c>
      <c r="BM3" s="17" t="n">
        <f aca="false">VLOOKUP(BI3,$D:$H,5)</f>
        <v>0</v>
      </c>
      <c r="BN3" s="18"/>
      <c r="BO3" s="15" t="n">
        <f aca="false">IF(VLOOKUP(BP3,[2]Feiertage!$G$12:$H$125,2)=1,1,WEEKDAY(BP3))</f>
        <v>5</v>
      </c>
      <c r="BP3" s="16" t="n">
        <f aca="false">BP2+1</f>
        <v>44441</v>
      </c>
      <c r="BQ3" s="17" t="n">
        <f aca="false">VLOOKUP(BP3,$D:$H,2)</f>
        <v>44441.3979166667</v>
      </c>
      <c r="BR3" s="17" t="n">
        <f aca="false">VLOOKUP(BP3,$D:$H,3)</f>
        <v>44441.48125</v>
      </c>
      <c r="BS3" s="17" t="n">
        <f aca="false">VLOOKUP(BP3,$D:$H,4)</f>
        <v>0</v>
      </c>
      <c r="BT3" s="17" t="n">
        <f aca="false">VLOOKUP(BP3,$D:$H,5)</f>
        <v>0</v>
      </c>
      <c r="BU3" s="18"/>
      <c r="BV3" s="15" t="n">
        <f aca="false">IF(VLOOKUP(BW3,[2]Feiertage!$G$12:$H$125,2)=1,1,WEEKDAY(BW3))</f>
        <v>7</v>
      </c>
      <c r="BW3" s="16" t="n">
        <f aca="false">BW2+1</f>
        <v>44471</v>
      </c>
      <c r="BX3" s="17" t="n">
        <f aca="false">VLOOKUP(BW3,$D:$H,2)</f>
        <v>44471.4284722222</v>
      </c>
      <c r="BY3" s="17" t="n">
        <f aca="false">VLOOKUP(BW3,$D:$H,3)</f>
        <v>44471.5118055556</v>
      </c>
      <c r="BZ3" s="17" t="n">
        <f aca="false">VLOOKUP(BW3,$D:$H,4)</f>
        <v>0</v>
      </c>
      <c r="CA3" s="17" t="n">
        <f aca="false">VLOOKUP(BW3,$D:$H,5)</f>
        <v>0</v>
      </c>
      <c r="CB3" s="18"/>
      <c r="CC3" s="15" t="n">
        <f aca="false">IF(VLOOKUP(CD3,[2]Feiertage!$G$12:$H$125,2)=1,1,WEEKDAY(CD3))</f>
        <v>3</v>
      </c>
      <c r="CD3" s="16" t="n">
        <f aca="false">CD2+1</f>
        <v>44502</v>
      </c>
      <c r="CE3" s="17" t="n">
        <f aca="false">VLOOKUP(CD3,$D:$H,2)</f>
        <v>0</v>
      </c>
      <c r="CF3" s="17" t="n">
        <f aca="false">VLOOKUP(CD3,$D:$H,3)</f>
        <v>0</v>
      </c>
      <c r="CG3" s="17" t="n">
        <f aca="false">VLOOKUP(CD3,$D:$H,4)</f>
        <v>44502.4569444444</v>
      </c>
      <c r="CH3" s="17" t="n">
        <f aca="false">VLOOKUP(CD3,$D:$H,5)</f>
        <v>44502.5402777778</v>
      </c>
      <c r="CI3" s="18"/>
      <c r="CJ3" s="15" t="n">
        <f aca="false">IF(VLOOKUP(CK3,[2]Feiertage!$G$12:$H$125,2)=1,1,WEEKDAY(CK3))</f>
        <v>5</v>
      </c>
      <c r="CK3" s="16" t="n">
        <f aca="false">CK2+1</f>
        <v>44532</v>
      </c>
      <c r="CL3" s="17" t="n">
        <f aca="false">VLOOKUP(CK3,$D:$H,2)</f>
        <v>0</v>
      </c>
      <c r="CM3" s="17" t="n">
        <f aca="false">VLOOKUP(CK3,$D:$H,3)</f>
        <v>0</v>
      </c>
      <c r="CN3" s="17" t="n">
        <f aca="false">VLOOKUP(CK3,$D:$H,4)</f>
        <v>0</v>
      </c>
      <c r="CO3" s="17" t="n">
        <f aca="false">VLOOKUP(CK3,$D:$H,5)</f>
        <v>0</v>
      </c>
    </row>
    <row r="4" customFormat="false" ht="15.75" hidden="false" customHeight="true" outlineLevel="0" collapsed="false">
      <c r="A4" s="13" t="n">
        <f aca="false">WEEKDAY(B4)</f>
        <v>3</v>
      </c>
      <c r="B4" s="14" t="n">
        <v>36900</v>
      </c>
      <c r="C4" s="15" t="n">
        <f aca="false">IF(VLOOKUP(D4,[2]Feiertage!G$12:H$125,2)=1,1,WEEKDAY(D4))</f>
        <v>1</v>
      </c>
      <c r="D4" s="16" t="n">
        <f aca="false">[2]Betriebsplan!$I20</f>
        <v>44199</v>
      </c>
      <c r="E4" s="17" t="n">
        <f aca="false">IF($I4=0,0,I4-[2]Betriebsplan!$T$8)</f>
        <v>0</v>
      </c>
      <c r="F4" s="17" t="n">
        <f aca="false">IF($I4=0,0,I4+[2]Betriebsplan!$U$8)</f>
        <v>0</v>
      </c>
      <c r="G4" s="17" t="n">
        <f aca="false">IF($J4=0,0,J4-[2]Betriebsplan!$T$8)</f>
        <v>0</v>
      </c>
      <c r="H4" s="17" t="n">
        <f aca="false">IF($J4=0,0,J4+[2]Betriebsplan!$U$8)</f>
        <v>0</v>
      </c>
      <c r="I4" s="17" t="n">
        <f aca="false">VLOOKUP(D4,[2]Betriebsplan!I$1:J$65536,2)</f>
        <v>0</v>
      </c>
      <c r="J4" s="17" t="n">
        <f aca="false">VLOOKUP($D4,[2]Betriebsplan!$I$1:K$65536,3)</f>
        <v>0</v>
      </c>
      <c r="K4" s="15" t="n">
        <f aca="false">IF(VLOOKUP(L4,[2]Feiertage!$G$12:$H$125,2)=1,1,WEEKDAY(L4))</f>
        <v>1</v>
      </c>
      <c r="L4" s="16" t="n">
        <f aca="false">[2]Betriebsplan!$I20</f>
        <v>44199</v>
      </c>
      <c r="M4" s="17" t="n">
        <f aca="false">VLOOKUP(L4,$D:$H,2)</f>
        <v>0</v>
      </c>
      <c r="N4" s="17" t="n">
        <f aca="false">VLOOKUP(L4,$D:$H,3)</f>
        <v>0</v>
      </c>
      <c r="O4" s="17" t="n">
        <f aca="false">VLOOKUP(L4,$D:$H,4)</f>
        <v>0</v>
      </c>
      <c r="P4" s="17" t="n">
        <f aca="false">VLOOKUP(L4,$D:$H,5)</f>
        <v>0</v>
      </c>
      <c r="Q4" s="18"/>
      <c r="R4" s="15" t="n">
        <f aca="false">IF(VLOOKUP(S4,[2]Feiertage!$G$12:$H$125,2)=1,1,WEEKDAY(S4))</f>
        <v>4</v>
      </c>
      <c r="S4" s="16" t="n">
        <f aca="false">S3+1</f>
        <v>44230</v>
      </c>
      <c r="T4" s="17" t="n">
        <f aca="false">VLOOKUP(S4,$D:$H,2)</f>
        <v>0</v>
      </c>
      <c r="U4" s="17" t="n">
        <f aca="false">VLOOKUP(S4,$D:$H,3)</f>
        <v>0</v>
      </c>
      <c r="V4" s="17" t="n">
        <f aca="false">VLOOKUP(S4,$D:$H,4)</f>
        <v>0</v>
      </c>
      <c r="W4" s="17" t="n">
        <f aca="false">VLOOKUP(S4,$D:$H,5)</f>
        <v>0</v>
      </c>
      <c r="X4" s="18"/>
      <c r="Y4" s="15" t="n">
        <f aca="false">IF(VLOOKUP(Z4,[2]Feiertage!$G$12:$H$125,2)=1,1,WEEKDAY(Z4))</f>
        <v>4</v>
      </c>
      <c r="Z4" s="16" t="n">
        <f aca="false">Z3+1</f>
        <v>44258</v>
      </c>
      <c r="AA4" s="17" t="n">
        <f aca="false">VLOOKUP(Z4,$D:$H,2)</f>
        <v>0</v>
      </c>
      <c r="AB4" s="17" t="n">
        <f aca="false">VLOOKUP(Z4,$D:$H,3)</f>
        <v>0</v>
      </c>
      <c r="AC4" s="17" t="n">
        <f aca="false">VLOOKUP(Z4,$D:$H,4)</f>
        <v>0</v>
      </c>
      <c r="AD4" s="17" t="n">
        <f aca="false">VLOOKUP(Z4,$D:$H,5)</f>
        <v>0</v>
      </c>
      <c r="AE4" s="18"/>
      <c r="AF4" s="15" t="n">
        <f aca="false">IF(VLOOKUP(AG4,[2]Feiertage!$G$12:$H$125,2)=1,1,WEEKDAY(AG4))</f>
        <v>7</v>
      </c>
      <c r="AG4" s="16" t="n">
        <f aca="false">AG3+1</f>
        <v>44289</v>
      </c>
      <c r="AH4" s="17" t="n">
        <f aca="false">VLOOKUP(AG4,$D:$H,2)</f>
        <v>44289.2506944444</v>
      </c>
      <c r="AI4" s="17" t="n">
        <f aca="false">VLOOKUP(AG4,$D:$H,3)</f>
        <v>44289.3340277778</v>
      </c>
      <c r="AJ4" s="17" t="n">
        <f aca="false">VLOOKUP(AG4,$D:$H,4)</f>
        <v>44289.7638888889</v>
      </c>
      <c r="AK4" s="17" t="n">
        <f aca="false">VLOOKUP(AG4,$D:$H,5)</f>
        <v>44289.8472222222</v>
      </c>
      <c r="AL4" s="18"/>
      <c r="AM4" s="15" t="n">
        <f aca="false">IF(VLOOKUP(AN4,[2]Feiertage!$G$12:$H$125,2)=1,1,WEEKDAY(AN4))</f>
        <v>2</v>
      </c>
      <c r="AN4" s="16" t="n">
        <f aca="false">AN3+1</f>
        <v>44319</v>
      </c>
      <c r="AO4" s="17" t="n">
        <f aca="false">VLOOKUP(AN4,$D:$H,2)</f>
        <v>44319.2770833333</v>
      </c>
      <c r="AP4" s="17" t="n">
        <f aca="false">VLOOKUP(AN4,$D:$H,3)</f>
        <v>44319.3604166667</v>
      </c>
      <c r="AQ4" s="17" t="n">
        <f aca="false">VLOOKUP(AN4,$D:$H,4)</f>
        <v>0</v>
      </c>
      <c r="AR4" s="17" t="n">
        <f aca="false">VLOOKUP(AN4,$D:$H,5)</f>
        <v>0</v>
      </c>
      <c r="AS4" s="18"/>
      <c r="AT4" s="15" t="n">
        <f aca="false">IF(VLOOKUP(AU4,[2]Feiertage!$G$12:$H$125,2)=1,1,WEEKDAY(AU4))</f>
        <v>5</v>
      </c>
      <c r="AU4" s="16" t="n">
        <f aca="false">AU3+1</f>
        <v>44350</v>
      </c>
      <c r="AV4" s="17" t="n">
        <f aca="false">VLOOKUP(AU4,$D:$H,2)</f>
        <v>44350.3486111111</v>
      </c>
      <c r="AW4" s="17" t="n">
        <f aca="false">VLOOKUP(AU4,$D:$H,3)</f>
        <v>44350.4319444444</v>
      </c>
      <c r="AX4" s="17" t="n">
        <f aca="false">VLOOKUP(AU4,$D:$H,4)</f>
        <v>0</v>
      </c>
      <c r="AY4" s="17" t="n">
        <f aca="false">VLOOKUP(AU4,$D:$H,5)</f>
        <v>0</v>
      </c>
      <c r="AZ4" s="18"/>
      <c r="BA4" s="15" t="n">
        <f aca="false">IF(VLOOKUP(BB4,[2]Feiertage!$G$12:$H$125,2)=1,1,WEEKDAY(BB4))</f>
        <v>7</v>
      </c>
      <c r="BB4" s="16" t="n">
        <f aca="false">BB3+1</f>
        <v>44380</v>
      </c>
      <c r="BC4" s="17" t="n">
        <f aca="false">VLOOKUP(BB4,$D:$H,2)</f>
        <v>44380.3597222222</v>
      </c>
      <c r="BD4" s="17" t="n">
        <f aca="false">VLOOKUP(BB4,$D:$H,3)</f>
        <v>44380.4430555556</v>
      </c>
      <c r="BE4" s="17" t="n">
        <f aca="false">VLOOKUP(BB4,$D:$H,4)</f>
        <v>44380.8680555556</v>
      </c>
      <c r="BF4" s="17" t="n">
        <f aca="false">VLOOKUP(BB4,$D:$H,5)</f>
        <v>44380.9513888889</v>
      </c>
      <c r="BG4" s="18"/>
      <c r="BH4" s="15" t="n">
        <f aca="false">IF(VLOOKUP(BI4,[2]Feiertage!$G$12:$H$125,2)=1,1,WEEKDAY(BI4))</f>
        <v>3</v>
      </c>
      <c r="BI4" s="16" t="n">
        <f aca="false">BI3+1</f>
        <v>44411</v>
      </c>
      <c r="BJ4" s="17" t="n">
        <f aca="false">VLOOKUP(BI4,$D:$H,2)</f>
        <v>44411.3895833333</v>
      </c>
      <c r="BK4" s="17" t="n">
        <f aca="false">VLOOKUP(BI4,$D:$H,3)</f>
        <v>44411.4729166667</v>
      </c>
      <c r="BL4" s="17" t="n">
        <f aca="false">VLOOKUP(BI4,$D:$H,4)</f>
        <v>0</v>
      </c>
      <c r="BM4" s="17" t="n">
        <f aca="false">VLOOKUP(BI4,$D:$H,5)</f>
        <v>0</v>
      </c>
      <c r="BN4" s="18"/>
      <c r="BO4" s="15" t="n">
        <f aca="false">IF(VLOOKUP(BP4,[2]Feiertage!$G$12:$H$125,2)=1,1,WEEKDAY(BP4))</f>
        <v>6</v>
      </c>
      <c r="BP4" s="16" t="n">
        <f aca="false">BP3+1</f>
        <v>44442</v>
      </c>
      <c r="BQ4" s="17" t="n">
        <f aca="false">VLOOKUP(BP4,$D:$H,2)</f>
        <v>0</v>
      </c>
      <c r="BR4" s="17" t="n">
        <f aca="false">VLOOKUP(BP4,$D:$H,3)</f>
        <v>0</v>
      </c>
      <c r="BS4" s="17" t="n">
        <f aca="false">VLOOKUP(BP4,$D:$H,4)</f>
        <v>44442.4597222222</v>
      </c>
      <c r="BT4" s="17" t="n">
        <f aca="false">VLOOKUP(BP4,$D:$H,5)</f>
        <v>44442.5430555556</v>
      </c>
      <c r="BU4" s="18"/>
      <c r="BV4" s="15" t="n">
        <f aca="false">IF(VLOOKUP(BW4,[2]Feiertage!$G$12:$H$125,2)=1,1,WEEKDAY(BW4))</f>
        <v>1</v>
      </c>
      <c r="BW4" s="16" t="n">
        <f aca="false">BW3+1</f>
        <v>44472</v>
      </c>
      <c r="BX4" s="17" t="n">
        <f aca="false">VLOOKUP(BW4,$D:$H,2)</f>
        <v>0</v>
      </c>
      <c r="BY4" s="17" t="n">
        <f aca="false">VLOOKUP(BW4,$D:$H,3)</f>
        <v>0</v>
      </c>
      <c r="BZ4" s="17" t="n">
        <f aca="false">VLOOKUP(BW4,$D:$H,4)</f>
        <v>44472.4868055556</v>
      </c>
      <c r="CA4" s="17" t="n">
        <f aca="false">VLOOKUP(BW4,$D:$H,5)</f>
        <v>44472.5701388889</v>
      </c>
      <c r="CB4" s="18"/>
      <c r="CC4" s="15" t="n">
        <f aca="false">IF(VLOOKUP(CD4,[2]Feiertage!$G$12:$H$125,2)=1,1,WEEKDAY(CD4))</f>
        <v>4</v>
      </c>
      <c r="CD4" s="16" t="n">
        <f aca="false">CD3+1</f>
        <v>44503</v>
      </c>
      <c r="CE4" s="17" t="n">
        <f aca="false">VLOOKUP(CD4,$D:$H,2)</f>
        <v>0</v>
      </c>
      <c r="CF4" s="17" t="n">
        <f aca="false">VLOOKUP(CD4,$D:$H,3)</f>
        <v>0</v>
      </c>
      <c r="CG4" s="17" t="n">
        <f aca="false">VLOOKUP(CD4,$D:$H,4)</f>
        <v>44503.4909722222</v>
      </c>
      <c r="CH4" s="17" t="n">
        <f aca="false">VLOOKUP(CD4,$D:$H,5)</f>
        <v>44503.5743055556</v>
      </c>
      <c r="CI4" s="18"/>
      <c r="CJ4" s="15" t="n">
        <f aca="false">IF(VLOOKUP(CK4,[2]Feiertage!$G$12:$H$125,2)=1,1,WEEKDAY(CK4))</f>
        <v>6</v>
      </c>
      <c r="CK4" s="16" t="n">
        <f aca="false">CK3+1</f>
        <v>44533</v>
      </c>
      <c r="CL4" s="17" t="n">
        <f aca="false">VLOOKUP(CK4,$D:$H,2)</f>
        <v>0</v>
      </c>
      <c r="CM4" s="17" t="n">
        <f aca="false">VLOOKUP(CK4,$D:$H,3)</f>
        <v>0</v>
      </c>
      <c r="CN4" s="17" t="n">
        <f aca="false">VLOOKUP(CK4,$D:$H,4)</f>
        <v>44533.5</v>
      </c>
      <c r="CO4" s="17" t="n">
        <f aca="false">VLOOKUP(CK4,$D:$H,5)</f>
        <v>44533.5833333333</v>
      </c>
    </row>
    <row r="5" customFormat="false" ht="15.75" hidden="false" customHeight="true" outlineLevel="0" collapsed="false">
      <c r="A5" s="13" t="n">
        <f aca="false">WEEKDAY(B5)</f>
        <v>4</v>
      </c>
      <c r="B5" s="14" t="n">
        <v>36901</v>
      </c>
      <c r="C5" s="15" t="n">
        <f aca="false">IF(VLOOKUP(D5,[2]Feiertage!G$12:H$125,2)=1,1,WEEKDAY(D5))</f>
        <v>2</v>
      </c>
      <c r="D5" s="16" t="n">
        <f aca="false">[2]Betriebsplan!$I21</f>
        <v>44200</v>
      </c>
      <c r="E5" s="17" t="n">
        <f aca="false">IF($I5=0,0,I5-[2]Betriebsplan!$T$8)</f>
        <v>0</v>
      </c>
      <c r="F5" s="17" t="n">
        <f aca="false">IF($I5=0,0,I5+[2]Betriebsplan!$U$8)</f>
        <v>0</v>
      </c>
      <c r="G5" s="17" t="n">
        <f aca="false">IF($J5=0,0,J5-[2]Betriebsplan!$T$8)</f>
        <v>44200.7034722222</v>
      </c>
      <c r="H5" s="17" t="n">
        <f aca="false">IF($J5=0,0,J5+[2]Betriebsplan!$U$8)</f>
        <v>44200.7868055556</v>
      </c>
      <c r="I5" s="17" t="n">
        <f aca="false">VLOOKUP(D5,[2]Betriebsplan!I$1:J$65536,2)</f>
        <v>0</v>
      </c>
      <c r="J5" s="17" t="n">
        <f aca="false">VLOOKUP($D5,[2]Betriebsplan!$I$1:K$65536,3)</f>
        <v>44200.7868055556</v>
      </c>
      <c r="K5" s="15" t="n">
        <f aca="false">IF(VLOOKUP(L5,[2]Feiertage!$G$12:$H$125,2)=1,1,WEEKDAY(L5))</f>
        <v>2</v>
      </c>
      <c r="L5" s="16" t="n">
        <f aca="false">[2]Betriebsplan!$I21</f>
        <v>44200</v>
      </c>
      <c r="M5" s="17" t="n">
        <f aca="false">VLOOKUP(L5,$D:$H,2)</f>
        <v>0</v>
      </c>
      <c r="N5" s="17" t="n">
        <f aca="false">VLOOKUP(L5,$D:$H,3)</f>
        <v>0</v>
      </c>
      <c r="O5" s="17" t="n">
        <f aca="false">VLOOKUP(L5,$D:$H,4)</f>
        <v>44200.7034722222</v>
      </c>
      <c r="P5" s="17" t="n">
        <f aca="false">VLOOKUP(L5,$D:$H,5)</f>
        <v>44200.7868055556</v>
      </c>
      <c r="Q5" s="18"/>
      <c r="R5" s="15" t="n">
        <f aca="false">IF(VLOOKUP(S5,[2]Feiertage!$G$12:$H$125,2)=1,1,WEEKDAY(S5))</f>
        <v>5</v>
      </c>
      <c r="S5" s="16" t="n">
        <f aca="false">S4+1</f>
        <v>44231</v>
      </c>
      <c r="T5" s="17" t="n">
        <f aca="false">VLOOKUP(S5,$D:$H,2)</f>
        <v>0</v>
      </c>
      <c r="U5" s="17" t="n">
        <f aca="false">VLOOKUP(S5,$D:$H,3)</f>
        <v>0</v>
      </c>
      <c r="V5" s="17" t="n">
        <f aca="false">VLOOKUP(S5,$D:$H,4)</f>
        <v>0</v>
      </c>
      <c r="W5" s="17" t="n">
        <f aca="false">VLOOKUP(S5,$D:$H,5)</f>
        <v>0</v>
      </c>
      <c r="X5" s="18"/>
      <c r="Y5" s="15" t="n">
        <f aca="false">IF(VLOOKUP(Z5,[2]Feiertage!$G$12:$H$125,2)=1,1,WEEKDAY(Z5))</f>
        <v>5</v>
      </c>
      <c r="Z5" s="16" t="n">
        <f aca="false">Z4+1</f>
        <v>44259</v>
      </c>
      <c r="AA5" s="17" t="n">
        <f aca="false">VLOOKUP(Z5,$D:$H,2)</f>
        <v>0</v>
      </c>
      <c r="AB5" s="17" t="n">
        <f aca="false">VLOOKUP(Z5,$D:$H,3)</f>
        <v>0</v>
      </c>
      <c r="AC5" s="17" t="n">
        <f aca="false">VLOOKUP(Z5,$D:$H,4)</f>
        <v>0</v>
      </c>
      <c r="AD5" s="17" t="n">
        <f aca="false">VLOOKUP(Z5,$D:$H,5)</f>
        <v>0</v>
      </c>
      <c r="AE5" s="18"/>
      <c r="AF5" s="15" t="n">
        <f aca="false">IF(VLOOKUP(AG5,[2]Feiertage!$G$12:$H$125,2)=1,1,WEEKDAY(AG5))</f>
        <v>1</v>
      </c>
      <c r="AG5" s="16" t="n">
        <f aca="false">AG4+1</f>
        <v>44290</v>
      </c>
      <c r="AH5" s="17" t="n">
        <f aca="false">VLOOKUP(AG5,$D:$H,2)</f>
        <v>44290.2840277778</v>
      </c>
      <c r="AI5" s="17" t="n">
        <f aca="false">VLOOKUP(AG5,$D:$H,3)</f>
        <v>44290.3673611111</v>
      </c>
      <c r="AJ5" s="17" t="n">
        <f aca="false">VLOOKUP(AG5,$D:$H,4)</f>
        <v>44290.7972222222</v>
      </c>
      <c r="AK5" s="17" t="n">
        <f aca="false">VLOOKUP(AG5,$D:$H,5)</f>
        <v>44290.8805555556</v>
      </c>
      <c r="AL5" s="18"/>
      <c r="AM5" s="15" t="n">
        <f aca="false">IF(VLOOKUP(AN5,[2]Feiertage!$G$12:$H$125,2)=1,1,WEEKDAY(AN5))</f>
        <v>3</v>
      </c>
      <c r="AN5" s="16" t="n">
        <f aca="false">AN4+1</f>
        <v>44320</v>
      </c>
      <c r="AO5" s="17" t="n">
        <f aca="false">VLOOKUP(AN5,$D:$H,2)</f>
        <v>44320.3173611111</v>
      </c>
      <c r="AP5" s="17" t="n">
        <f aca="false">VLOOKUP(AN5,$D:$H,3)</f>
        <v>44320.4006944444</v>
      </c>
      <c r="AQ5" s="17" t="n">
        <f aca="false">VLOOKUP(AN5,$D:$H,4)</f>
        <v>0</v>
      </c>
      <c r="AR5" s="17" t="n">
        <f aca="false">VLOOKUP(AN5,$D:$H,5)</f>
        <v>0</v>
      </c>
      <c r="AS5" s="18"/>
      <c r="AT5" s="15" t="n">
        <f aca="false">IF(VLOOKUP(AU5,[2]Feiertage!$G$12:$H$125,2)=1,1,WEEKDAY(AU5))</f>
        <v>6</v>
      </c>
      <c r="AU5" s="16" t="n">
        <f aca="false">AU4+1</f>
        <v>44351</v>
      </c>
      <c r="AV5" s="17" t="n">
        <f aca="false">VLOOKUP(AU5,$D:$H,2)</f>
        <v>44351.3951388889</v>
      </c>
      <c r="AW5" s="17" t="n">
        <f aca="false">VLOOKUP(AU5,$D:$H,3)</f>
        <v>44351.4784722222</v>
      </c>
      <c r="AX5" s="17" t="n">
        <f aca="false">VLOOKUP(AU5,$D:$H,4)</f>
        <v>0</v>
      </c>
      <c r="AY5" s="17" t="n">
        <f aca="false">VLOOKUP(AU5,$D:$H,5)</f>
        <v>0</v>
      </c>
      <c r="AZ5" s="18"/>
      <c r="BA5" s="15" t="n">
        <f aca="false">IF(VLOOKUP(BB5,[2]Feiertage!$G$12:$H$125,2)=1,1,WEEKDAY(BB5))</f>
        <v>1</v>
      </c>
      <c r="BB5" s="16" t="n">
        <f aca="false">BB4+1</f>
        <v>44381</v>
      </c>
      <c r="BC5" s="17" t="n">
        <f aca="false">VLOOKUP(BB5,$D:$H,2)</f>
        <v>44381.3979166667</v>
      </c>
      <c r="BD5" s="17" t="n">
        <f aca="false">VLOOKUP(BB5,$D:$H,3)</f>
        <v>44381.48125</v>
      </c>
      <c r="BE5" s="17" t="n">
        <f aca="false">VLOOKUP(BB5,$D:$H,4)</f>
        <v>44381.9104166667</v>
      </c>
      <c r="BF5" s="17" t="n">
        <f aca="false">VLOOKUP(BB5,$D:$H,5)</f>
        <v>44381.99375</v>
      </c>
      <c r="BG5" s="18"/>
      <c r="BH5" s="15" t="n">
        <f aca="false">IF(VLOOKUP(BI5,[2]Feiertage!$G$12:$H$125,2)=1,1,WEEKDAY(BI5))</f>
        <v>4</v>
      </c>
      <c r="BI5" s="16" t="n">
        <f aca="false">BI4+1</f>
        <v>44412</v>
      </c>
      <c r="BJ5" s="17" t="n">
        <f aca="false">VLOOKUP(BI5,$D:$H,2)</f>
        <v>44412.4388888889</v>
      </c>
      <c r="BK5" s="17" t="n">
        <f aca="false">VLOOKUP(BI5,$D:$H,3)</f>
        <v>44412.5222222222</v>
      </c>
      <c r="BL5" s="17" t="n">
        <f aca="false">VLOOKUP(BI5,$D:$H,4)</f>
        <v>0</v>
      </c>
      <c r="BM5" s="17" t="n">
        <f aca="false">VLOOKUP(BI5,$D:$H,5)</f>
        <v>0</v>
      </c>
      <c r="BN5" s="18"/>
      <c r="BO5" s="15" t="n">
        <f aca="false">IF(VLOOKUP(BP5,[2]Feiertage!$G$12:$H$125,2)=1,1,WEEKDAY(BP5))</f>
        <v>7</v>
      </c>
      <c r="BP5" s="16" t="n">
        <f aca="false">BP4+1</f>
        <v>44443</v>
      </c>
      <c r="BQ5" s="17" t="n">
        <f aca="false">VLOOKUP(BP5,$D:$H,2)</f>
        <v>0</v>
      </c>
      <c r="BR5" s="17" t="n">
        <f aca="false">VLOOKUP(BP5,$D:$H,3)</f>
        <v>0</v>
      </c>
      <c r="BS5" s="17" t="n">
        <f aca="false">VLOOKUP(BP5,$D:$H,4)</f>
        <v>44443.5118055555</v>
      </c>
      <c r="BT5" s="17" t="n">
        <f aca="false">VLOOKUP(BP5,$D:$H,5)</f>
        <v>44443.5951388889</v>
      </c>
      <c r="BU5" s="18"/>
      <c r="BV5" s="15" t="n">
        <f aca="false">IF(VLOOKUP(BW5,[2]Feiertage!$G$12:$H$125,2)=1,1,WEEKDAY(BW5))</f>
        <v>2</v>
      </c>
      <c r="BW5" s="16" t="n">
        <f aca="false">BW4+1</f>
        <v>44473</v>
      </c>
      <c r="BX5" s="17" t="n">
        <f aca="false">VLOOKUP(BW5,$D:$H,2)</f>
        <v>0</v>
      </c>
      <c r="BY5" s="17" t="n">
        <f aca="false">VLOOKUP(BW5,$D:$H,3)</f>
        <v>0</v>
      </c>
      <c r="BZ5" s="17" t="n">
        <f aca="false">VLOOKUP(BW5,$D:$H,4)</f>
        <v>44473.5284722222</v>
      </c>
      <c r="CA5" s="17" t="n">
        <f aca="false">VLOOKUP(BW5,$D:$H,5)</f>
        <v>44473.6118055556</v>
      </c>
      <c r="CB5" s="18"/>
      <c r="CC5" s="15" t="n">
        <f aca="false">IF(VLOOKUP(CD5,[2]Feiertage!$G$12:$H$125,2)=1,1,WEEKDAY(CD5))</f>
        <v>5</v>
      </c>
      <c r="CD5" s="16" t="n">
        <f aca="false">CD4+1</f>
        <v>44504</v>
      </c>
      <c r="CE5" s="17" t="n">
        <f aca="false">VLOOKUP(CD5,$D:$H,2)</f>
        <v>0</v>
      </c>
      <c r="CF5" s="17" t="n">
        <f aca="false">VLOOKUP(CD5,$D:$H,3)</f>
        <v>0</v>
      </c>
      <c r="CG5" s="17" t="n">
        <f aca="false">VLOOKUP(CD5,$D:$H,4)</f>
        <v>44504.5215277778</v>
      </c>
      <c r="CH5" s="17" t="n">
        <f aca="false">VLOOKUP(CD5,$D:$H,5)</f>
        <v>44504.6048611111</v>
      </c>
      <c r="CI5" s="18"/>
      <c r="CJ5" s="15" t="n">
        <f aca="false">IF(VLOOKUP(CK5,[2]Feiertage!$G$12:$H$125,2)=1,1,WEEKDAY(CK5))</f>
        <v>7</v>
      </c>
      <c r="CK5" s="16" t="n">
        <f aca="false">CK4+1</f>
        <v>44534</v>
      </c>
      <c r="CL5" s="17" t="n">
        <f aca="false">VLOOKUP(CK5,$D:$H,2)</f>
        <v>0</v>
      </c>
      <c r="CM5" s="17" t="n">
        <f aca="false">VLOOKUP(CK5,$D:$H,3)</f>
        <v>0</v>
      </c>
      <c r="CN5" s="17" t="n">
        <f aca="false">VLOOKUP(CK5,$D:$H,4)</f>
        <v>0</v>
      </c>
      <c r="CO5" s="17" t="n">
        <f aca="false">VLOOKUP(CK5,$D:$H,5)</f>
        <v>0</v>
      </c>
    </row>
    <row r="6" customFormat="false" ht="15.75" hidden="false" customHeight="true" outlineLevel="0" collapsed="false">
      <c r="A6" s="13" t="n">
        <f aca="false">WEEKDAY(B6)</f>
        <v>5</v>
      </c>
      <c r="B6" s="14" t="n">
        <v>36902</v>
      </c>
      <c r="C6" s="15" t="n">
        <f aca="false">IF(VLOOKUP(D6,[2]Feiertage!G$12:H$125,2)=1,1,WEEKDAY(D6))</f>
        <v>3</v>
      </c>
      <c r="D6" s="16" t="n">
        <f aca="false">[2]Betriebsplan!$I22</f>
        <v>44201</v>
      </c>
      <c r="E6" s="17" t="n">
        <f aca="false">IF($I6=0,0,I6-[2]Betriebsplan!$T$8)</f>
        <v>0</v>
      </c>
      <c r="F6" s="17" t="n">
        <f aca="false">IF($I6=0,0,I6+[2]Betriebsplan!$U$8)</f>
        <v>0</v>
      </c>
      <c r="G6" s="17" t="n">
        <f aca="false">IF($J6=0,0,J6-[2]Betriebsplan!$T$8)</f>
        <v>44201.7375</v>
      </c>
      <c r="H6" s="17" t="n">
        <f aca="false">IF($J6=0,0,J6+[2]Betriebsplan!$U$8)</f>
        <v>44201.8208333333</v>
      </c>
      <c r="I6" s="17" t="n">
        <f aca="false">VLOOKUP(D6,[2]Betriebsplan!I$1:J$65536,2)</f>
        <v>0</v>
      </c>
      <c r="J6" s="17" t="n">
        <f aca="false">VLOOKUP($D6,[2]Betriebsplan!$I$1:K$65536,3)</f>
        <v>44201.8208333333</v>
      </c>
      <c r="K6" s="15" t="n">
        <f aca="false">IF(VLOOKUP(L6,[2]Feiertage!$G$12:$H$125,2)=1,1,WEEKDAY(L6))</f>
        <v>3</v>
      </c>
      <c r="L6" s="16" t="n">
        <f aca="false">[2]Betriebsplan!$I22</f>
        <v>44201</v>
      </c>
      <c r="M6" s="17" t="n">
        <f aca="false">VLOOKUP(L6,$D:$H,2)</f>
        <v>0</v>
      </c>
      <c r="N6" s="17" t="n">
        <f aca="false">VLOOKUP(L6,$D:$H,3)</f>
        <v>0</v>
      </c>
      <c r="O6" s="17" t="n">
        <f aca="false">VLOOKUP(L6,$D:$H,4)</f>
        <v>44201.7375</v>
      </c>
      <c r="P6" s="17" t="n">
        <f aca="false">VLOOKUP(L6,$D:$H,5)</f>
        <v>44201.8208333333</v>
      </c>
      <c r="Q6" s="18"/>
      <c r="R6" s="15" t="n">
        <f aca="false">IF(VLOOKUP(S6,[2]Feiertage!$G$12:$H$125,2)=1,1,WEEKDAY(S6))</f>
        <v>6</v>
      </c>
      <c r="S6" s="16" t="n">
        <f aca="false">S5+1</f>
        <v>44232</v>
      </c>
      <c r="T6" s="17" t="n">
        <f aca="false">VLOOKUP(S6,$D:$H,2)</f>
        <v>44232.2659722222</v>
      </c>
      <c r="U6" s="17" t="n">
        <f aca="false">VLOOKUP(S6,$D:$H,3)</f>
        <v>44232.3493055556</v>
      </c>
      <c r="V6" s="17" t="n">
        <f aca="false">VLOOKUP(S6,$D:$H,4)</f>
        <v>0</v>
      </c>
      <c r="W6" s="17" t="n">
        <f aca="false">VLOOKUP(S6,$D:$H,5)</f>
        <v>0</v>
      </c>
      <c r="X6" s="18"/>
      <c r="Y6" s="15" t="n">
        <f aca="false">IF(VLOOKUP(Z6,[2]Feiertage!$G$12:$H$125,2)=1,1,WEEKDAY(Z6))</f>
        <v>6</v>
      </c>
      <c r="Z6" s="16" t="n">
        <f aca="false">Z5+1</f>
        <v>44260</v>
      </c>
      <c r="AA6" s="17" t="n">
        <f aca="false">VLOOKUP(Z6,$D:$H,2)</f>
        <v>44260.2208333333</v>
      </c>
      <c r="AB6" s="17" t="n">
        <f aca="false">VLOOKUP(Z6,$D:$H,3)</f>
        <v>44260.3041666667</v>
      </c>
      <c r="AC6" s="17" t="n">
        <f aca="false">VLOOKUP(Z6,$D:$H,4)</f>
        <v>0</v>
      </c>
      <c r="AD6" s="17" t="n">
        <f aca="false">VLOOKUP(Z6,$D:$H,5)</f>
        <v>0</v>
      </c>
      <c r="AE6" s="18"/>
      <c r="AF6" s="15" t="n">
        <f aca="false">IF(VLOOKUP(AG6,[2]Feiertage!$G$12:$H$125,2)=1,1,WEEKDAY(AG6))</f>
        <v>1</v>
      </c>
      <c r="AG6" s="16" t="n">
        <f aca="false">AG5+1</f>
        <v>44291</v>
      </c>
      <c r="AH6" s="17" t="n">
        <f aca="false">VLOOKUP(AG6,$D:$H,2)</f>
        <v>44291.3243055556</v>
      </c>
      <c r="AI6" s="17" t="n">
        <f aca="false">VLOOKUP(AG6,$D:$H,3)</f>
        <v>44291.4076388889</v>
      </c>
      <c r="AJ6" s="17" t="n">
        <f aca="false">VLOOKUP(AG6,$D:$H,4)</f>
        <v>44291.8395833333</v>
      </c>
      <c r="AK6" s="17" t="n">
        <f aca="false">VLOOKUP(AG6,$D:$H,5)</f>
        <v>44291.9229166667</v>
      </c>
      <c r="AL6" s="18"/>
      <c r="AM6" s="15" t="n">
        <f aca="false">IF(VLOOKUP(AN6,[2]Feiertage!$G$12:$H$125,2)=1,1,WEEKDAY(AN6))</f>
        <v>4</v>
      </c>
      <c r="AN6" s="16" t="n">
        <f aca="false">AN5+1</f>
        <v>44321</v>
      </c>
      <c r="AO6" s="17" t="n">
        <f aca="false">VLOOKUP(AN6,$D:$H,2)</f>
        <v>44321.3666666667</v>
      </c>
      <c r="AP6" s="17" t="n">
        <f aca="false">VLOOKUP(AN6,$D:$H,3)</f>
        <v>44321.45</v>
      </c>
      <c r="AQ6" s="17" t="n">
        <f aca="false">VLOOKUP(AN6,$D:$H,4)</f>
        <v>0</v>
      </c>
      <c r="AR6" s="17" t="n">
        <f aca="false">VLOOKUP(AN6,$D:$H,5)</f>
        <v>0</v>
      </c>
      <c r="AS6" s="18"/>
      <c r="AT6" s="15" t="n">
        <f aca="false">IF(VLOOKUP(AU6,[2]Feiertage!$G$12:$H$125,2)=1,1,WEEKDAY(AU6))</f>
        <v>7</v>
      </c>
      <c r="AU6" s="16" t="n">
        <f aca="false">AU5+1</f>
        <v>44352</v>
      </c>
      <c r="AV6" s="17" t="n">
        <f aca="false">VLOOKUP(AU6,$D:$H,2)</f>
        <v>44352.4423611111</v>
      </c>
      <c r="AW6" s="17" t="n">
        <f aca="false">VLOOKUP(AU6,$D:$H,3)</f>
        <v>44352.5256944444</v>
      </c>
      <c r="AX6" s="17" t="n">
        <f aca="false">VLOOKUP(AU6,$D:$H,4)</f>
        <v>0</v>
      </c>
      <c r="AY6" s="17" t="n">
        <f aca="false">VLOOKUP(AU6,$D:$H,5)</f>
        <v>0</v>
      </c>
      <c r="AZ6" s="18"/>
      <c r="BA6" s="15" t="n">
        <f aca="false">IF(VLOOKUP(BB6,[2]Feiertage!$G$12:$H$125,2)=1,1,WEEKDAY(BB6))</f>
        <v>2</v>
      </c>
      <c r="BB6" s="16" t="n">
        <f aca="false">BB5+1</f>
        <v>44382</v>
      </c>
      <c r="BC6" s="17" t="n">
        <f aca="false">VLOOKUP(BB6,$D:$H,2)</f>
        <v>44382.4395833333</v>
      </c>
      <c r="BD6" s="17" t="n">
        <f aca="false">VLOOKUP(BB6,$D:$H,3)</f>
        <v>44382.5229166667</v>
      </c>
      <c r="BE6" s="17" t="n">
        <f aca="false">VLOOKUP(BB6,$D:$H,4)</f>
        <v>0</v>
      </c>
      <c r="BF6" s="17" t="n">
        <f aca="false">VLOOKUP(BB6,$D:$H,5)</f>
        <v>0</v>
      </c>
      <c r="BG6" s="18"/>
      <c r="BH6" s="15" t="n">
        <f aca="false">IF(VLOOKUP(BI6,[2]Feiertage!$G$12:$H$125,2)=1,1,WEEKDAY(BI6))</f>
        <v>5</v>
      </c>
      <c r="BI6" s="16" t="n">
        <f aca="false">BI5+1</f>
        <v>44413</v>
      </c>
      <c r="BJ6" s="17" t="n">
        <f aca="false">VLOOKUP(BI6,$D:$H,2)</f>
        <v>0</v>
      </c>
      <c r="BK6" s="17" t="n">
        <f aca="false">VLOOKUP(BI6,$D:$H,3)</f>
        <v>0</v>
      </c>
      <c r="BL6" s="17" t="n">
        <f aca="false">VLOOKUP(BI6,$D:$H,4)</f>
        <v>44413.4888888889</v>
      </c>
      <c r="BM6" s="17" t="n">
        <f aca="false">VLOOKUP(BI6,$D:$H,5)</f>
        <v>44413.5722222222</v>
      </c>
      <c r="BN6" s="18"/>
      <c r="BO6" s="15" t="n">
        <f aca="false">IF(VLOOKUP(BP6,[2]Feiertage!$G$12:$H$125,2)=1,1,WEEKDAY(BP6))</f>
        <v>1</v>
      </c>
      <c r="BP6" s="16" t="n">
        <f aca="false">BP5+1</f>
        <v>44444</v>
      </c>
      <c r="BQ6" s="17" t="n">
        <f aca="false">VLOOKUP(BP6,$D:$H,2)</f>
        <v>0</v>
      </c>
      <c r="BR6" s="17" t="n">
        <f aca="false">VLOOKUP(BP6,$D:$H,3)</f>
        <v>0</v>
      </c>
      <c r="BS6" s="17" t="n">
        <f aca="false">VLOOKUP(BP6,$D:$H,4)</f>
        <v>44444.55</v>
      </c>
      <c r="BT6" s="17" t="n">
        <f aca="false">VLOOKUP(BP6,$D:$H,5)</f>
        <v>44444.6333333333</v>
      </c>
      <c r="BU6" s="18"/>
      <c r="BV6" s="15" t="n">
        <f aca="false">IF(VLOOKUP(BW6,[2]Feiertage!$G$12:$H$125,2)=1,1,WEEKDAY(BW6))</f>
        <v>3</v>
      </c>
      <c r="BW6" s="16" t="n">
        <f aca="false">BW5+1</f>
        <v>44474</v>
      </c>
      <c r="BX6" s="17" t="n">
        <f aca="false">VLOOKUP(BW6,$D:$H,2)</f>
        <v>0</v>
      </c>
      <c r="BY6" s="17" t="n">
        <f aca="false">VLOOKUP(BW6,$D:$H,3)</f>
        <v>0</v>
      </c>
      <c r="BZ6" s="17" t="n">
        <f aca="false">VLOOKUP(BW6,$D:$H,4)</f>
        <v>44474.5583333333</v>
      </c>
      <c r="CA6" s="17" t="n">
        <f aca="false">VLOOKUP(BW6,$D:$H,5)</f>
        <v>44474.6416666667</v>
      </c>
      <c r="CB6" s="18"/>
      <c r="CC6" s="15" t="n">
        <f aca="false">IF(VLOOKUP(CD6,[2]Feiertage!$G$12:$H$125,2)=1,1,WEEKDAY(CD6))</f>
        <v>6</v>
      </c>
      <c r="CD6" s="16" t="n">
        <f aca="false">CD5+1</f>
        <v>44505</v>
      </c>
      <c r="CE6" s="17" t="n">
        <f aca="false">VLOOKUP(CD6,$D:$H,2)</f>
        <v>0</v>
      </c>
      <c r="CF6" s="17" t="n">
        <f aca="false">VLOOKUP(CD6,$D:$H,3)</f>
        <v>0</v>
      </c>
      <c r="CG6" s="17" t="n">
        <f aca="false">VLOOKUP(CD6,$D:$H,4)</f>
        <v>44505.5513888889</v>
      </c>
      <c r="CH6" s="17" t="n">
        <f aca="false">VLOOKUP(CD6,$D:$H,5)</f>
        <v>44505.6347222222</v>
      </c>
      <c r="CI6" s="18"/>
      <c r="CJ6" s="15" t="n">
        <f aca="false">IF(VLOOKUP(CK6,[2]Feiertage!$G$12:$H$125,2)=1,1,WEEKDAY(CK6))</f>
        <v>1</v>
      </c>
      <c r="CK6" s="16" t="n">
        <f aca="false">CK5+1</f>
        <v>44535</v>
      </c>
      <c r="CL6" s="17" t="n">
        <f aca="false">VLOOKUP(CK6,$D:$H,2)</f>
        <v>0</v>
      </c>
      <c r="CM6" s="17" t="n">
        <f aca="false">VLOOKUP(CK6,$D:$H,3)</f>
        <v>0</v>
      </c>
      <c r="CN6" s="17" t="n">
        <f aca="false">VLOOKUP(CK6,$D:$H,4)</f>
        <v>0</v>
      </c>
      <c r="CO6" s="17" t="n">
        <f aca="false">VLOOKUP(CK6,$D:$H,5)</f>
        <v>0</v>
      </c>
    </row>
    <row r="7" customFormat="false" ht="15.75" hidden="false" customHeight="true" outlineLevel="0" collapsed="false">
      <c r="A7" s="13" t="n">
        <f aca="false">WEEKDAY(B7)</f>
        <v>6</v>
      </c>
      <c r="B7" s="14" t="n">
        <v>36903</v>
      </c>
      <c r="C7" s="15" t="n">
        <f aca="false">IF(VLOOKUP(D7,[2]Feiertage!G$12:H$125,2)=1,1,WEEKDAY(D7))</f>
        <v>4</v>
      </c>
      <c r="D7" s="16" t="n">
        <f aca="false">[2]Betriebsplan!$I23</f>
        <v>44202</v>
      </c>
      <c r="E7" s="17" t="n">
        <f aca="false">IF($I7=0,0,I7-[2]Betriebsplan!$T$8)</f>
        <v>0</v>
      </c>
      <c r="F7" s="17" t="n">
        <f aca="false">IF($I7=0,0,I7+[2]Betriebsplan!$U$8)</f>
        <v>0</v>
      </c>
      <c r="G7" s="17" t="n">
        <f aca="false">IF($J7=0,0,J7-[2]Betriebsplan!$T$8)</f>
        <v>0</v>
      </c>
      <c r="H7" s="17" t="n">
        <f aca="false">IF($J7=0,0,J7+[2]Betriebsplan!$U$8)</f>
        <v>0</v>
      </c>
      <c r="I7" s="17" t="n">
        <f aca="false">VLOOKUP(D7,[2]Betriebsplan!I$1:J$65536,2)</f>
        <v>0</v>
      </c>
      <c r="J7" s="17" t="n">
        <f aca="false">VLOOKUP($D7,[2]Betriebsplan!$I$1:K$65536,3)</f>
        <v>0</v>
      </c>
      <c r="K7" s="15" t="n">
        <f aca="false">IF(VLOOKUP(L7,[2]Feiertage!$G$12:$H$125,2)=1,1,WEEKDAY(L7))</f>
        <v>4</v>
      </c>
      <c r="L7" s="16" t="n">
        <f aca="false">[2]Betriebsplan!$I23</f>
        <v>44202</v>
      </c>
      <c r="M7" s="17" t="n">
        <f aca="false">VLOOKUP(L7,$D:$H,2)</f>
        <v>0</v>
      </c>
      <c r="N7" s="17" t="n">
        <f aca="false">VLOOKUP(L7,$D:$H,3)</f>
        <v>0</v>
      </c>
      <c r="O7" s="17" t="n">
        <f aca="false">VLOOKUP(L7,$D:$H,4)</f>
        <v>0</v>
      </c>
      <c r="P7" s="17" t="n">
        <f aca="false">VLOOKUP(L7,$D:$H,5)</f>
        <v>0</v>
      </c>
      <c r="Q7" s="18"/>
      <c r="R7" s="15" t="n">
        <f aca="false">IF(VLOOKUP(S7,[2]Feiertage!$G$12:$H$125,2)=1,1,WEEKDAY(S7))</f>
        <v>7</v>
      </c>
      <c r="S7" s="16" t="n">
        <f aca="false">S6+1</f>
        <v>44233</v>
      </c>
      <c r="T7" s="17" t="n">
        <f aca="false">VLOOKUP(S7,$D:$H,2)</f>
        <v>0</v>
      </c>
      <c r="U7" s="17" t="n">
        <f aca="false">VLOOKUP(S7,$D:$H,3)</f>
        <v>0</v>
      </c>
      <c r="V7" s="17" t="n">
        <f aca="false">VLOOKUP(S7,$D:$H,4)</f>
        <v>0</v>
      </c>
      <c r="W7" s="17" t="n">
        <f aca="false">VLOOKUP(S7,$D:$H,5)</f>
        <v>0</v>
      </c>
      <c r="X7" s="18"/>
      <c r="Y7" s="15" t="n">
        <f aca="false">IF(VLOOKUP(Z7,[2]Feiertage!$G$12:$H$125,2)=1,1,WEEKDAY(Z7))</f>
        <v>7</v>
      </c>
      <c r="Z7" s="16" t="n">
        <f aca="false">Z6+1</f>
        <v>44261</v>
      </c>
      <c r="AA7" s="17" t="n">
        <f aca="false">VLOOKUP(Z7,$D:$H,2)</f>
        <v>0</v>
      </c>
      <c r="AB7" s="17" t="n">
        <f aca="false">VLOOKUP(Z7,$D:$H,3)</f>
        <v>0</v>
      </c>
      <c r="AC7" s="17" t="n">
        <f aca="false">VLOOKUP(Z7,$D:$H,4)</f>
        <v>0</v>
      </c>
      <c r="AD7" s="17" t="n">
        <f aca="false">VLOOKUP(Z7,$D:$H,5)</f>
        <v>0</v>
      </c>
      <c r="AE7" s="18"/>
      <c r="AF7" s="15" t="n">
        <f aca="false">IF(VLOOKUP(AG7,[2]Feiertage!$G$12:$H$125,2)=1,1,WEEKDAY(AG7))</f>
        <v>3</v>
      </c>
      <c r="AG7" s="16" t="n">
        <f aca="false">AG6+1</f>
        <v>44292</v>
      </c>
      <c r="AH7" s="17" t="n">
        <f aca="false">VLOOKUP(AG7,$D:$H,2)</f>
        <v>44292.3763888889</v>
      </c>
      <c r="AI7" s="17" t="n">
        <f aca="false">VLOOKUP(AG7,$D:$H,3)</f>
        <v>44292.4597222222</v>
      </c>
      <c r="AJ7" s="17" t="n">
        <f aca="false">VLOOKUP(AG7,$D:$H,4)</f>
        <v>0</v>
      </c>
      <c r="AK7" s="17" t="n">
        <f aca="false">VLOOKUP(AG7,$D:$H,5)</f>
        <v>0</v>
      </c>
      <c r="AL7" s="18"/>
      <c r="AM7" s="15" t="n">
        <f aca="false">IF(VLOOKUP(AN7,[2]Feiertage!$G$12:$H$125,2)=1,1,WEEKDAY(AN7))</f>
        <v>5</v>
      </c>
      <c r="AN7" s="16" t="n">
        <f aca="false">AN6+1</f>
        <v>44322</v>
      </c>
      <c r="AO7" s="17" t="n">
        <f aca="false">VLOOKUP(AN7,$D:$H,2)</f>
        <v>44322.4229166667</v>
      </c>
      <c r="AP7" s="17" t="n">
        <f aca="false">VLOOKUP(AN7,$D:$H,3)</f>
        <v>44322.50625</v>
      </c>
      <c r="AQ7" s="17" t="n">
        <f aca="false">VLOOKUP(AN7,$D:$H,4)</f>
        <v>0</v>
      </c>
      <c r="AR7" s="17" t="n">
        <f aca="false">VLOOKUP(AN7,$D:$H,5)</f>
        <v>0</v>
      </c>
      <c r="AS7" s="18"/>
      <c r="AT7" s="15" t="n">
        <f aca="false">IF(VLOOKUP(AU7,[2]Feiertage!$G$12:$H$125,2)=1,1,WEEKDAY(AU7))</f>
        <v>1</v>
      </c>
      <c r="AU7" s="16" t="n">
        <f aca="false">AU6+1</f>
        <v>44353</v>
      </c>
      <c r="AV7" s="17" t="n">
        <f aca="false">VLOOKUP(AU7,$D:$H,2)</f>
        <v>0</v>
      </c>
      <c r="AW7" s="17" t="n">
        <f aca="false">VLOOKUP(AU7,$D:$H,3)</f>
        <v>0</v>
      </c>
      <c r="AX7" s="17" t="n">
        <f aca="false">VLOOKUP(AU7,$D:$H,4)</f>
        <v>44353.4847222222</v>
      </c>
      <c r="AY7" s="17" t="n">
        <f aca="false">VLOOKUP(AU7,$D:$H,5)</f>
        <v>44353.5680555556</v>
      </c>
      <c r="AZ7" s="18"/>
      <c r="BA7" s="15" t="n">
        <f aca="false">IF(VLOOKUP(BB7,[2]Feiertage!$G$12:$H$125,2)=1,1,WEEKDAY(BB7))</f>
        <v>3</v>
      </c>
      <c r="BB7" s="16" t="n">
        <f aca="false">BB6+1</f>
        <v>44383</v>
      </c>
      <c r="BC7" s="17" t="n">
        <f aca="false">VLOOKUP(BB7,$D:$H,2)</f>
        <v>0</v>
      </c>
      <c r="BD7" s="17" t="n">
        <f aca="false">VLOOKUP(BB7,$D:$H,3)</f>
        <v>0</v>
      </c>
      <c r="BE7" s="17" t="n">
        <f aca="false">VLOOKUP(BB7,$D:$H,4)</f>
        <v>44383.4805555556</v>
      </c>
      <c r="BF7" s="17" t="n">
        <f aca="false">VLOOKUP(BB7,$D:$H,5)</f>
        <v>44383.5638888889</v>
      </c>
      <c r="BG7" s="18"/>
      <c r="BH7" s="15" t="n">
        <f aca="false">IF(VLOOKUP(BI7,[2]Feiertage!$G$12:$H$125,2)=1,1,WEEKDAY(BI7))</f>
        <v>6</v>
      </c>
      <c r="BI7" s="16" t="n">
        <f aca="false">BI6+1</f>
        <v>44414</v>
      </c>
      <c r="BJ7" s="17" t="n">
        <f aca="false">VLOOKUP(BI7,$D:$H,2)</f>
        <v>0</v>
      </c>
      <c r="BK7" s="17" t="n">
        <f aca="false">VLOOKUP(BI7,$D:$H,3)</f>
        <v>0</v>
      </c>
      <c r="BL7" s="17" t="n">
        <f aca="false">VLOOKUP(BI7,$D:$H,4)</f>
        <v>44414.5319444444</v>
      </c>
      <c r="BM7" s="17" t="n">
        <f aca="false">VLOOKUP(BI7,$D:$H,5)</f>
        <v>44414.6152777778</v>
      </c>
      <c r="BN7" s="18"/>
      <c r="BO7" s="15" t="n">
        <f aca="false">IF(VLOOKUP(BP7,[2]Feiertage!$G$12:$H$125,2)=1,1,WEEKDAY(BP7))</f>
        <v>2</v>
      </c>
      <c r="BP7" s="16" t="n">
        <f aca="false">BP6+1</f>
        <v>44445</v>
      </c>
      <c r="BQ7" s="17" t="n">
        <f aca="false">VLOOKUP(BP7,$D:$H,2)</f>
        <v>0</v>
      </c>
      <c r="BR7" s="17" t="n">
        <f aca="false">VLOOKUP(BP7,$D:$H,3)</f>
        <v>0</v>
      </c>
      <c r="BS7" s="17" t="n">
        <f aca="false">VLOOKUP(BP7,$D:$H,4)</f>
        <v>44445.5791666667</v>
      </c>
      <c r="BT7" s="17" t="n">
        <f aca="false">VLOOKUP(BP7,$D:$H,5)</f>
        <v>44445.6625</v>
      </c>
      <c r="BU7" s="18"/>
      <c r="BV7" s="15" t="n">
        <f aca="false">IF(VLOOKUP(BW7,[2]Feiertage!$G$12:$H$125,2)=1,1,WEEKDAY(BW7))</f>
        <v>4</v>
      </c>
      <c r="BW7" s="16" t="n">
        <f aca="false">BW6+1</f>
        <v>44475</v>
      </c>
      <c r="BX7" s="17" t="n">
        <f aca="false">VLOOKUP(BW7,$D:$H,2)</f>
        <v>0</v>
      </c>
      <c r="BY7" s="17" t="n">
        <f aca="false">VLOOKUP(BW7,$D:$H,3)</f>
        <v>0</v>
      </c>
      <c r="BZ7" s="17" t="n">
        <f aca="false">VLOOKUP(BW7,$D:$H,4)</f>
        <v>44475.5854166667</v>
      </c>
      <c r="CA7" s="17" t="n">
        <f aca="false">VLOOKUP(BW7,$D:$H,5)</f>
        <v>44475.66875</v>
      </c>
      <c r="CB7" s="18"/>
      <c r="CC7" s="15" t="n">
        <f aca="false">IF(VLOOKUP(CD7,[2]Feiertage!$G$12:$H$125,2)=1,1,WEEKDAY(CD7))</f>
        <v>7</v>
      </c>
      <c r="CD7" s="16" t="n">
        <f aca="false">CD6+1</f>
        <v>44506</v>
      </c>
      <c r="CE7" s="17" t="n">
        <f aca="false">VLOOKUP(CD7,$D:$H,2)</f>
        <v>0</v>
      </c>
      <c r="CF7" s="17" t="n">
        <f aca="false">VLOOKUP(CD7,$D:$H,3)</f>
        <v>0</v>
      </c>
      <c r="CG7" s="17" t="n">
        <f aca="false">VLOOKUP(CD7,$D:$H,4)</f>
        <v>44506.5805555556</v>
      </c>
      <c r="CH7" s="17" t="n">
        <f aca="false">VLOOKUP(CD7,$D:$H,5)</f>
        <v>44506.6638888889</v>
      </c>
      <c r="CI7" s="18"/>
      <c r="CJ7" s="15" t="n">
        <f aca="false">IF(VLOOKUP(CK7,[2]Feiertage!$G$12:$H$125,2)=1,1,WEEKDAY(CK7))</f>
        <v>2</v>
      </c>
      <c r="CK7" s="16" t="n">
        <f aca="false">CK6+1</f>
        <v>44536</v>
      </c>
      <c r="CL7" s="17" t="n">
        <f aca="false">VLOOKUP(CK7,$D:$H,2)</f>
        <v>0</v>
      </c>
      <c r="CM7" s="17" t="n">
        <f aca="false">VLOOKUP(CK7,$D:$H,3)</f>
        <v>0</v>
      </c>
      <c r="CN7" s="17" t="n">
        <f aca="false">VLOOKUP(CK7,$D:$H,4)</f>
        <v>44536.6034722222</v>
      </c>
      <c r="CO7" s="17" t="n">
        <f aca="false">VLOOKUP(CK7,$D:$H,5)</f>
        <v>44536.6868055556</v>
      </c>
    </row>
    <row r="8" customFormat="false" ht="15.75" hidden="false" customHeight="true" outlineLevel="0" collapsed="false">
      <c r="A8" s="13" t="n">
        <f aca="false">WEEKDAY(B8)</f>
        <v>7</v>
      </c>
      <c r="B8" s="14" t="n">
        <v>36904</v>
      </c>
      <c r="C8" s="15" t="n">
        <f aca="false">IF(VLOOKUP(D8,[2]Feiertage!G$12:H$125,2)=1,1,WEEKDAY(D8))</f>
        <v>5</v>
      </c>
      <c r="D8" s="16" t="n">
        <f aca="false">[2]Betriebsplan!$I24</f>
        <v>44203</v>
      </c>
      <c r="E8" s="17" t="n">
        <f aca="false">IF($I8=0,0,I8-[2]Betriebsplan!$T$8)</f>
        <v>0</v>
      </c>
      <c r="F8" s="17" t="n">
        <f aca="false">IF($I8=0,0,I8+[2]Betriebsplan!$U$8)</f>
        <v>0</v>
      </c>
      <c r="G8" s="17" t="n">
        <f aca="false">IF($J8=0,0,J8-[2]Betriebsplan!$T$8)</f>
        <v>0</v>
      </c>
      <c r="H8" s="17" t="n">
        <f aca="false">IF($J8=0,0,J8+[2]Betriebsplan!$U$8)</f>
        <v>0</v>
      </c>
      <c r="I8" s="17" t="n">
        <f aca="false">VLOOKUP(D8,[2]Betriebsplan!I$1:J$65536,2)</f>
        <v>0</v>
      </c>
      <c r="J8" s="17" t="n">
        <f aca="false">VLOOKUP($D8,[2]Betriebsplan!$I$1:K$65536,3)</f>
        <v>0</v>
      </c>
      <c r="K8" s="15" t="n">
        <f aca="false">IF(VLOOKUP(L8,[2]Feiertage!$G$12:$H$125,2)=1,1,WEEKDAY(L8))</f>
        <v>5</v>
      </c>
      <c r="L8" s="16" t="n">
        <f aca="false">[2]Betriebsplan!$I24</f>
        <v>44203</v>
      </c>
      <c r="M8" s="17" t="n">
        <f aca="false">VLOOKUP(L8,$D:$H,2)</f>
        <v>0</v>
      </c>
      <c r="N8" s="17" t="n">
        <f aca="false">VLOOKUP(L8,$D:$H,3)</f>
        <v>0</v>
      </c>
      <c r="O8" s="17" t="n">
        <f aca="false">VLOOKUP(L8,$D:$H,4)</f>
        <v>0</v>
      </c>
      <c r="P8" s="17" t="n">
        <f aca="false">VLOOKUP(L8,$D:$H,5)</f>
        <v>0</v>
      </c>
      <c r="Q8" s="18"/>
      <c r="R8" s="15" t="n">
        <f aca="false">IF(VLOOKUP(S8,[2]Feiertage!$G$12:$H$125,2)=1,1,WEEKDAY(S8))</f>
        <v>1</v>
      </c>
      <c r="S8" s="16" t="n">
        <f aca="false">S7+1</f>
        <v>44234</v>
      </c>
      <c r="T8" s="17" t="n">
        <f aca="false">VLOOKUP(S8,$D:$H,2)</f>
        <v>0</v>
      </c>
      <c r="U8" s="17" t="n">
        <f aca="false">VLOOKUP(S8,$D:$H,3)</f>
        <v>0</v>
      </c>
      <c r="V8" s="17" t="n">
        <f aca="false">VLOOKUP(S8,$D:$H,4)</f>
        <v>0</v>
      </c>
      <c r="W8" s="17" t="n">
        <f aca="false">VLOOKUP(S8,$D:$H,5)</f>
        <v>0</v>
      </c>
      <c r="X8" s="18"/>
      <c r="Y8" s="15" t="n">
        <f aca="false">IF(VLOOKUP(Z8,[2]Feiertage!$G$12:$H$125,2)=1,1,WEEKDAY(Z8))</f>
        <v>1</v>
      </c>
      <c r="Z8" s="16" t="n">
        <f aca="false">Z7+1</f>
        <v>44262</v>
      </c>
      <c r="AA8" s="17" t="n">
        <f aca="false">VLOOKUP(Z8,$D:$H,2)</f>
        <v>0</v>
      </c>
      <c r="AB8" s="17" t="n">
        <f aca="false">VLOOKUP(Z8,$D:$H,3)</f>
        <v>0</v>
      </c>
      <c r="AC8" s="17" t="n">
        <f aca="false">VLOOKUP(Z8,$D:$H,4)</f>
        <v>0</v>
      </c>
      <c r="AD8" s="17" t="n">
        <f aca="false">VLOOKUP(Z8,$D:$H,5)</f>
        <v>0</v>
      </c>
      <c r="AE8" s="18"/>
      <c r="AF8" s="15" t="n">
        <f aca="false">IF(VLOOKUP(AG8,[2]Feiertage!$G$12:$H$125,2)=1,1,WEEKDAY(AG8))</f>
        <v>4</v>
      </c>
      <c r="AG8" s="16" t="n">
        <f aca="false">AG7+1</f>
        <v>44293</v>
      </c>
      <c r="AH8" s="17" t="n">
        <f aca="false">VLOOKUP(AG8,$D:$H,2)</f>
        <v>44293.4395833333</v>
      </c>
      <c r="AI8" s="17" t="n">
        <f aca="false">VLOOKUP(AG8,$D:$H,3)</f>
        <v>44293.5229166667</v>
      </c>
      <c r="AJ8" s="17" t="n">
        <f aca="false">VLOOKUP(AG8,$D:$H,4)</f>
        <v>0</v>
      </c>
      <c r="AK8" s="17" t="n">
        <f aca="false">VLOOKUP(AG8,$D:$H,5)</f>
        <v>0</v>
      </c>
      <c r="AL8" s="18"/>
      <c r="AM8" s="15" t="n">
        <f aca="false">IF(VLOOKUP(AN8,[2]Feiertage!$G$12:$H$125,2)=1,1,WEEKDAY(AN8))</f>
        <v>6</v>
      </c>
      <c r="AN8" s="16" t="n">
        <f aca="false">AN7+1</f>
        <v>44323</v>
      </c>
      <c r="AO8" s="17" t="n">
        <f aca="false">VLOOKUP(AN8,$D:$H,2)</f>
        <v>0</v>
      </c>
      <c r="AP8" s="17" t="n">
        <f aca="false">VLOOKUP(AN8,$D:$H,3)</f>
        <v>0</v>
      </c>
      <c r="AQ8" s="17" t="n">
        <f aca="false">VLOOKUP(AN8,$D:$H,4)</f>
        <v>44323.4770833333</v>
      </c>
      <c r="AR8" s="17" t="n">
        <f aca="false">VLOOKUP(AN8,$D:$H,5)</f>
        <v>44323.5604166667</v>
      </c>
      <c r="AS8" s="18"/>
      <c r="AT8" s="15" t="n">
        <f aca="false">IF(VLOOKUP(AU8,[2]Feiertage!$G$12:$H$125,2)=1,1,WEEKDAY(AU8))</f>
        <v>2</v>
      </c>
      <c r="AU8" s="16" t="n">
        <f aca="false">AU7+1</f>
        <v>44354</v>
      </c>
      <c r="AV8" s="17" t="n">
        <f aca="false">VLOOKUP(AU8,$D:$H,2)</f>
        <v>0</v>
      </c>
      <c r="AW8" s="17" t="n">
        <f aca="false">VLOOKUP(AU8,$D:$H,3)</f>
        <v>0</v>
      </c>
      <c r="AX8" s="17" t="n">
        <f aca="false">VLOOKUP(AU8,$D:$H,4)</f>
        <v>44354.5180555556</v>
      </c>
      <c r="AY8" s="17" t="n">
        <f aca="false">VLOOKUP(AU8,$D:$H,5)</f>
        <v>44354.6013888889</v>
      </c>
      <c r="AZ8" s="18"/>
      <c r="BA8" s="15" t="n">
        <f aca="false">IF(VLOOKUP(BB8,[2]Feiertage!$G$12:$H$125,2)=1,1,WEEKDAY(BB8))</f>
        <v>4</v>
      </c>
      <c r="BB8" s="16" t="n">
        <f aca="false">BB7+1</f>
        <v>44384</v>
      </c>
      <c r="BC8" s="17" t="n">
        <f aca="false">VLOOKUP(BB8,$D:$H,2)</f>
        <v>0</v>
      </c>
      <c r="BD8" s="17" t="n">
        <f aca="false">VLOOKUP(BB8,$D:$H,3)</f>
        <v>0</v>
      </c>
      <c r="BE8" s="17" t="n">
        <f aca="false">VLOOKUP(BB8,$D:$H,4)</f>
        <v>44384.5180555556</v>
      </c>
      <c r="BF8" s="17" t="n">
        <f aca="false">VLOOKUP(BB8,$D:$H,5)</f>
        <v>44384.6013888889</v>
      </c>
      <c r="BG8" s="18"/>
      <c r="BH8" s="15" t="n">
        <f aca="false">IF(VLOOKUP(BI8,[2]Feiertage!$G$12:$H$125,2)=1,1,WEEKDAY(BI8))</f>
        <v>7</v>
      </c>
      <c r="BI8" s="16" t="n">
        <f aca="false">BI7+1</f>
        <v>44415</v>
      </c>
      <c r="BJ8" s="17" t="n">
        <f aca="false">VLOOKUP(BI8,$D:$H,2)</f>
        <v>0</v>
      </c>
      <c r="BK8" s="17" t="n">
        <f aca="false">VLOOKUP(BI8,$D:$H,3)</f>
        <v>0</v>
      </c>
      <c r="BL8" s="17" t="n">
        <f aca="false">VLOOKUP(BI8,$D:$H,4)</f>
        <v>44415.5659722222</v>
      </c>
      <c r="BM8" s="17" t="n">
        <f aca="false">VLOOKUP(BI8,$D:$H,5)</f>
        <v>44415.6493055556</v>
      </c>
      <c r="BN8" s="18"/>
      <c r="BO8" s="15" t="n">
        <f aca="false">IF(VLOOKUP(BP8,[2]Feiertage!$G$12:$H$125,2)=1,1,WEEKDAY(BP8))</f>
        <v>3</v>
      </c>
      <c r="BP8" s="16" t="n">
        <f aca="false">BP7+1</f>
        <v>44446</v>
      </c>
      <c r="BQ8" s="17" t="n">
        <f aca="false">VLOOKUP(BP8,$D:$H,2)</f>
        <v>0</v>
      </c>
      <c r="BR8" s="17" t="n">
        <f aca="false">VLOOKUP(BP8,$D:$H,3)</f>
        <v>0</v>
      </c>
      <c r="BS8" s="17" t="n">
        <f aca="false">VLOOKUP(BP8,$D:$H,4)</f>
        <v>44446.6048611111</v>
      </c>
      <c r="BT8" s="17" t="n">
        <f aca="false">VLOOKUP(BP8,$D:$H,5)</f>
        <v>44446.6881944445</v>
      </c>
      <c r="BU8" s="18"/>
      <c r="BV8" s="15" t="n">
        <f aca="false">IF(VLOOKUP(BW8,[2]Feiertage!$G$12:$H$125,2)=1,1,WEEKDAY(BW8))</f>
        <v>5</v>
      </c>
      <c r="BW8" s="16" t="n">
        <f aca="false">BW7+1</f>
        <v>44476</v>
      </c>
      <c r="BX8" s="17" t="n">
        <f aca="false">VLOOKUP(BW8,$D:$H,2)</f>
        <v>0</v>
      </c>
      <c r="BY8" s="17" t="n">
        <f aca="false">VLOOKUP(BW8,$D:$H,3)</f>
        <v>0</v>
      </c>
      <c r="BZ8" s="17" t="n">
        <f aca="false">VLOOKUP(BW8,$D:$H,4)</f>
        <v>44476.6125</v>
      </c>
      <c r="CA8" s="17" t="n">
        <f aca="false">VLOOKUP(BW8,$D:$H,5)</f>
        <v>44476.6958333333</v>
      </c>
      <c r="CB8" s="18"/>
      <c r="CC8" s="15" t="n">
        <f aca="false">IF(VLOOKUP(CD8,[2]Feiertage!$G$12:$H$125,2)=1,1,WEEKDAY(CD8))</f>
        <v>1</v>
      </c>
      <c r="CD8" s="16" t="n">
        <f aca="false">CD7+1</f>
        <v>44507</v>
      </c>
      <c r="CE8" s="17" t="n">
        <f aca="false">VLOOKUP(CD8,$D:$H,2)</f>
        <v>0</v>
      </c>
      <c r="CF8" s="17" t="n">
        <f aca="false">VLOOKUP(CD8,$D:$H,3)</f>
        <v>0</v>
      </c>
      <c r="CG8" s="17" t="n">
        <f aca="false">VLOOKUP(CD8,$D:$H,4)</f>
        <v>44507.6111111111</v>
      </c>
      <c r="CH8" s="17" t="n">
        <f aca="false">VLOOKUP(CD8,$D:$H,5)</f>
        <v>44507.6944444444</v>
      </c>
      <c r="CI8" s="18"/>
      <c r="CJ8" s="15" t="n">
        <f aca="false">IF(VLOOKUP(CK8,[2]Feiertage!$G$12:$H$125,2)=1,1,WEEKDAY(CK8))</f>
        <v>3</v>
      </c>
      <c r="CK8" s="16" t="n">
        <f aca="false">CK7+1</f>
        <v>44537</v>
      </c>
      <c r="CL8" s="17" t="n">
        <f aca="false">VLOOKUP(CK8,$D:$H,2)</f>
        <v>0</v>
      </c>
      <c r="CM8" s="17" t="n">
        <f aca="false">VLOOKUP(CK8,$D:$H,3)</f>
        <v>0</v>
      </c>
      <c r="CN8" s="17" t="n">
        <f aca="false">VLOOKUP(CK8,$D:$H,4)</f>
        <v>44537.6395833333</v>
      </c>
      <c r="CO8" s="17" t="n">
        <f aca="false">VLOOKUP(CK8,$D:$H,5)</f>
        <v>44537.7229166667</v>
      </c>
    </row>
    <row r="9" customFormat="false" ht="15.75" hidden="false" customHeight="true" outlineLevel="0" collapsed="false">
      <c r="C9" s="15" t="n">
        <f aca="false">IF(VLOOKUP(D9,[2]Feiertage!G$12:H$125,2)=1,1,WEEKDAY(D9))</f>
        <v>6</v>
      </c>
      <c r="D9" s="16" t="n">
        <f aca="false">[2]Betriebsplan!$I25</f>
        <v>44204</v>
      </c>
      <c r="E9" s="17" t="n">
        <f aca="false">IF($I9=0,0,I9-[2]Betriebsplan!$T$8)</f>
        <v>44204.3243055556</v>
      </c>
      <c r="F9" s="17" t="n">
        <f aca="false">IF($I9=0,0,I9+[2]Betriebsplan!$U$8)</f>
        <v>44204.4076388889</v>
      </c>
      <c r="G9" s="17" t="n">
        <f aca="false">IF($J9=0,0,J9-[2]Betriebsplan!$T$8)</f>
        <v>0</v>
      </c>
      <c r="H9" s="17" t="n">
        <f aca="false">IF($J9=0,0,J9+[2]Betriebsplan!$U$8)</f>
        <v>0</v>
      </c>
      <c r="I9" s="17" t="n">
        <f aca="false">VLOOKUP(D9,[2]Betriebsplan!I$1:J$65536,2)</f>
        <v>44204.4076388889</v>
      </c>
      <c r="J9" s="17" t="n">
        <f aca="false">VLOOKUP($D9,[2]Betriebsplan!$I$1:K$65536,3)</f>
        <v>0</v>
      </c>
      <c r="K9" s="15" t="n">
        <f aca="false">IF(VLOOKUP(L9,[2]Feiertage!$G$12:$H$125,2)=1,1,WEEKDAY(L9))</f>
        <v>6</v>
      </c>
      <c r="L9" s="16" t="n">
        <f aca="false">[2]Betriebsplan!$I25</f>
        <v>44204</v>
      </c>
      <c r="M9" s="17" t="n">
        <f aca="false">VLOOKUP(L9,$D:$H,2)</f>
        <v>44204.3243055556</v>
      </c>
      <c r="N9" s="17" t="n">
        <f aca="false">VLOOKUP(L9,$D:$H,3)</f>
        <v>44204.4076388889</v>
      </c>
      <c r="O9" s="17" t="n">
        <f aca="false">VLOOKUP(L9,$D:$H,4)</f>
        <v>0</v>
      </c>
      <c r="P9" s="17" t="n">
        <f aca="false">VLOOKUP(L9,$D:$H,5)</f>
        <v>0</v>
      </c>
      <c r="Q9" s="18"/>
      <c r="R9" s="15" t="n">
        <f aca="false">IF(VLOOKUP(S9,[2]Feiertage!$G$12:$H$125,2)=1,1,WEEKDAY(S9))</f>
        <v>2</v>
      </c>
      <c r="S9" s="16" t="n">
        <f aca="false">S8+1</f>
        <v>44235</v>
      </c>
      <c r="T9" s="17" t="n">
        <f aca="false">VLOOKUP(S9,$D:$H,2)</f>
        <v>44235.4131944444</v>
      </c>
      <c r="U9" s="17" t="n">
        <f aca="false">VLOOKUP(S9,$D:$H,3)</f>
        <v>44235.4965277778</v>
      </c>
      <c r="V9" s="17" t="n">
        <f aca="false">VLOOKUP(S9,$D:$H,4)</f>
        <v>0</v>
      </c>
      <c r="W9" s="17" t="n">
        <f aca="false">VLOOKUP(S9,$D:$H,5)</f>
        <v>0</v>
      </c>
      <c r="X9" s="18"/>
      <c r="Y9" s="15" t="n">
        <f aca="false">IF(VLOOKUP(Z9,[2]Feiertage!$G$12:$H$125,2)=1,1,WEEKDAY(Z9))</f>
        <v>2</v>
      </c>
      <c r="Z9" s="16" t="n">
        <f aca="false">Z8+1</f>
        <v>44263</v>
      </c>
      <c r="AA9" s="17" t="n">
        <f aca="false">VLOOKUP(Z9,$D:$H,2)</f>
        <v>44263.3430555556</v>
      </c>
      <c r="AB9" s="17" t="n">
        <f aca="false">VLOOKUP(Z9,$D:$H,3)</f>
        <v>44263.4263888889</v>
      </c>
      <c r="AC9" s="17" t="n">
        <f aca="false">VLOOKUP(Z9,$D:$H,4)</f>
        <v>0</v>
      </c>
      <c r="AD9" s="17" t="n">
        <f aca="false">VLOOKUP(Z9,$D:$H,5)</f>
        <v>0</v>
      </c>
      <c r="AE9" s="18"/>
      <c r="AF9" s="15" t="n">
        <f aca="false">IF(VLOOKUP(AG9,[2]Feiertage!$G$12:$H$125,2)=1,1,WEEKDAY(AG9))</f>
        <v>5</v>
      </c>
      <c r="AG9" s="16" t="n">
        <f aca="false">AG8+1</f>
        <v>44294</v>
      </c>
      <c r="AH9" s="17" t="n">
        <f aca="false">VLOOKUP(AG9,$D:$H,2)</f>
        <v>0</v>
      </c>
      <c r="AI9" s="17" t="n">
        <f aca="false">VLOOKUP(AG9,$D:$H,3)</f>
        <v>0</v>
      </c>
      <c r="AJ9" s="17" t="n">
        <f aca="false">VLOOKUP(AG9,$D:$H,4)</f>
        <v>44294.4993055556</v>
      </c>
      <c r="AK9" s="17" t="n">
        <f aca="false">VLOOKUP(AG9,$D:$H,5)</f>
        <v>44294.5826388889</v>
      </c>
      <c r="AL9" s="18"/>
      <c r="AM9" s="15" t="n">
        <f aca="false">IF(VLOOKUP(AN9,[2]Feiertage!$G$12:$H$125,2)=1,1,WEEKDAY(AN9))</f>
        <v>7</v>
      </c>
      <c r="AN9" s="16" t="n">
        <f aca="false">AN8+1</f>
        <v>44324</v>
      </c>
      <c r="AO9" s="17" t="n">
        <f aca="false">VLOOKUP(AN9,$D:$H,2)</f>
        <v>0</v>
      </c>
      <c r="AP9" s="17" t="n">
        <f aca="false">VLOOKUP(AN9,$D:$H,3)</f>
        <v>0</v>
      </c>
      <c r="AQ9" s="17" t="n">
        <f aca="false">VLOOKUP(AN9,$D:$H,4)</f>
        <v>44324.5201388889</v>
      </c>
      <c r="AR9" s="17" t="n">
        <f aca="false">VLOOKUP(AN9,$D:$H,5)</f>
        <v>44324.6034722222</v>
      </c>
      <c r="AS9" s="18"/>
      <c r="AT9" s="15" t="n">
        <f aca="false">IF(VLOOKUP(AU9,[2]Feiertage!$G$12:$H$125,2)=1,1,WEEKDAY(AU9))</f>
        <v>3</v>
      </c>
      <c r="AU9" s="16" t="n">
        <f aca="false">AU8+1</f>
        <v>44355</v>
      </c>
      <c r="AV9" s="17" t="n">
        <f aca="false">VLOOKUP(AU9,$D:$H,2)</f>
        <v>0</v>
      </c>
      <c r="AW9" s="17" t="n">
        <f aca="false">VLOOKUP(AU9,$D:$H,3)</f>
        <v>0</v>
      </c>
      <c r="AX9" s="17" t="n">
        <f aca="false">VLOOKUP(AU9,$D:$H,4)</f>
        <v>44355.5465277778</v>
      </c>
      <c r="AY9" s="17" t="n">
        <f aca="false">VLOOKUP(AU9,$D:$H,5)</f>
        <v>44355.6298611111</v>
      </c>
      <c r="AZ9" s="18"/>
      <c r="BA9" s="15" t="n">
        <f aca="false">IF(VLOOKUP(BB9,[2]Feiertage!$G$12:$H$125,2)=1,1,WEEKDAY(BB9))</f>
        <v>5</v>
      </c>
      <c r="BB9" s="16" t="n">
        <f aca="false">BB8+1</f>
        <v>44385</v>
      </c>
      <c r="BC9" s="17" t="n">
        <f aca="false">VLOOKUP(BB9,$D:$H,2)</f>
        <v>0</v>
      </c>
      <c r="BD9" s="17" t="n">
        <f aca="false">VLOOKUP(BB9,$D:$H,3)</f>
        <v>0</v>
      </c>
      <c r="BE9" s="17" t="n">
        <f aca="false">VLOOKUP(BB9,$D:$H,4)</f>
        <v>44385.5513888889</v>
      </c>
      <c r="BF9" s="17" t="n">
        <f aca="false">VLOOKUP(BB9,$D:$H,5)</f>
        <v>44385.6347222222</v>
      </c>
      <c r="BG9" s="18"/>
      <c r="BH9" s="15" t="n">
        <f aca="false">IF(VLOOKUP(BI9,[2]Feiertage!$G$12:$H$125,2)=1,1,WEEKDAY(BI9))</f>
        <v>1</v>
      </c>
      <c r="BI9" s="16" t="n">
        <f aca="false">BI8+1</f>
        <v>44416</v>
      </c>
      <c r="BJ9" s="17" t="n">
        <f aca="false">VLOOKUP(BI9,$D:$H,2)</f>
        <v>0</v>
      </c>
      <c r="BK9" s="17" t="n">
        <f aca="false">VLOOKUP(BI9,$D:$H,3)</f>
        <v>0</v>
      </c>
      <c r="BL9" s="17" t="n">
        <f aca="false">VLOOKUP(BI9,$D:$H,4)</f>
        <v>44416.5944444444</v>
      </c>
      <c r="BM9" s="17" t="n">
        <f aca="false">VLOOKUP(BI9,$D:$H,5)</f>
        <v>44416.6777777778</v>
      </c>
      <c r="BN9" s="18"/>
      <c r="BO9" s="15" t="n">
        <f aca="false">IF(VLOOKUP(BP9,[2]Feiertage!$G$12:$H$125,2)=1,1,WEEKDAY(BP9))</f>
        <v>4</v>
      </c>
      <c r="BP9" s="16" t="n">
        <f aca="false">BP8+1</f>
        <v>44447</v>
      </c>
      <c r="BQ9" s="17" t="n">
        <f aca="false">VLOOKUP(BP9,$D:$H,2)</f>
        <v>0</v>
      </c>
      <c r="BR9" s="17" t="n">
        <f aca="false">VLOOKUP(BP9,$D:$H,3)</f>
        <v>0</v>
      </c>
      <c r="BS9" s="17" t="n">
        <f aca="false">VLOOKUP(BP9,$D:$H,4)</f>
        <v>44447.6305555556</v>
      </c>
      <c r="BT9" s="17" t="n">
        <f aca="false">VLOOKUP(BP9,$D:$H,5)</f>
        <v>44447.7138888889</v>
      </c>
      <c r="BU9" s="18"/>
      <c r="BV9" s="15" t="n">
        <f aca="false">IF(VLOOKUP(BW9,[2]Feiertage!$G$12:$H$125,2)=1,1,WEEKDAY(BW9))</f>
        <v>6</v>
      </c>
      <c r="BW9" s="16" t="n">
        <f aca="false">BW8+1</f>
        <v>44477</v>
      </c>
      <c r="BX9" s="17" t="n">
        <f aca="false">VLOOKUP(BW9,$D:$H,2)</f>
        <v>0</v>
      </c>
      <c r="BY9" s="17" t="n">
        <f aca="false">VLOOKUP(BW9,$D:$H,3)</f>
        <v>0</v>
      </c>
      <c r="BZ9" s="17" t="n">
        <f aca="false">VLOOKUP(BW9,$D:$H,4)</f>
        <v>44477.6395833333</v>
      </c>
      <c r="CA9" s="17" t="n">
        <f aca="false">VLOOKUP(BW9,$D:$H,5)</f>
        <v>44477.7229166667</v>
      </c>
      <c r="CB9" s="18"/>
      <c r="CC9" s="15" t="n">
        <f aca="false">IF(VLOOKUP(CD9,[2]Feiertage!$G$12:$H$125,2)=1,1,WEEKDAY(CD9))</f>
        <v>2</v>
      </c>
      <c r="CD9" s="16" t="n">
        <f aca="false">CD8+1</f>
        <v>44508</v>
      </c>
      <c r="CE9" s="17" t="n">
        <f aca="false">VLOOKUP(CD9,$D:$H,2)</f>
        <v>0</v>
      </c>
      <c r="CF9" s="17" t="n">
        <f aca="false">VLOOKUP(CD9,$D:$H,3)</f>
        <v>0</v>
      </c>
      <c r="CG9" s="17" t="n">
        <f aca="false">VLOOKUP(CD9,$D:$H,4)</f>
        <v>44508.6444444444</v>
      </c>
      <c r="CH9" s="17" t="n">
        <f aca="false">VLOOKUP(CD9,$D:$H,5)</f>
        <v>44508.7277777778</v>
      </c>
      <c r="CI9" s="18"/>
      <c r="CJ9" s="15" t="n">
        <f aca="false">IF(VLOOKUP(CK9,[2]Feiertage!$G$12:$H$125,2)=1,1,WEEKDAY(CK9))</f>
        <v>4</v>
      </c>
      <c r="CK9" s="16" t="n">
        <f aca="false">CK8+1</f>
        <v>44538</v>
      </c>
      <c r="CL9" s="17" t="n">
        <f aca="false">VLOOKUP(CK9,$D:$H,2)</f>
        <v>0</v>
      </c>
      <c r="CM9" s="17" t="n">
        <f aca="false">VLOOKUP(CK9,$D:$H,3)</f>
        <v>0</v>
      </c>
      <c r="CN9" s="17" t="n">
        <f aca="false">VLOOKUP(CK9,$D:$H,4)</f>
        <v>0</v>
      </c>
      <c r="CO9" s="17" t="n">
        <f aca="false">VLOOKUP(CK9,$D:$H,5)</f>
        <v>0</v>
      </c>
    </row>
    <row r="10" customFormat="false" ht="15.75" hidden="false" customHeight="true" outlineLevel="0" collapsed="false">
      <c r="C10" s="15" t="n">
        <f aca="false">IF(VLOOKUP(D10,[2]Feiertage!G$12:H$125,2)=1,1,WEEKDAY(D10))</f>
        <v>7</v>
      </c>
      <c r="D10" s="16" t="n">
        <f aca="false">[2]Betriebsplan!$I26</f>
        <v>44205</v>
      </c>
      <c r="E10" s="17" t="n">
        <f aca="false">IF($I10=0,0,I10-[2]Betriebsplan!$T$8)</f>
        <v>0</v>
      </c>
      <c r="F10" s="17" t="n">
        <f aca="false">IF($I10=0,0,I10+[2]Betriebsplan!$U$8)</f>
        <v>0</v>
      </c>
      <c r="G10" s="17" t="n">
        <f aca="false">IF($J10=0,0,J10-[2]Betriebsplan!$T$8)</f>
        <v>0</v>
      </c>
      <c r="H10" s="17" t="n">
        <f aca="false">IF($J10=0,0,J10+[2]Betriebsplan!$U$8)</f>
        <v>0</v>
      </c>
      <c r="I10" s="17" t="n">
        <f aca="false">VLOOKUP(D10,[2]Betriebsplan!I$1:J$65536,2)</f>
        <v>0</v>
      </c>
      <c r="J10" s="17" t="n">
        <f aca="false">VLOOKUP($D10,[2]Betriebsplan!$I$1:K$65536,3)</f>
        <v>0</v>
      </c>
      <c r="K10" s="15" t="n">
        <f aca="false">IF(VLOOKUP(L10,[2]Feiertage!$G$12:$H$125,2)=1,1,WEEKDAY(L10))</f>
        <v>7</v>
      </c>
      <c r="L10" s="16" t="n">
        <f aca="false">[2]Betriebsplan!$I26</f>
        <v>44205</v>
      </c>
      <c r="M10" s="17" t="n">
        <f aca="false">VLOOKUP(L10,$D:$H,2)</f>
        <v>0</v>
      </c>
      <c r="N10" s="17" t="n">
        <f aca="false">VLOOKUP(L10,$D:$H,3)</f>
        <v>0</v>
      </c>
      <c r="O10" s="17" t="n">
        <f aca="false">VLOOKUP(L10,$D:$H,4)</f>
        <v>0</v>
      </c>
      <c r="P10" s="17" t="n">
        <f aca="false">VLOOKUP(L10,$D:$H,5)</f>
        <v>0</v>
      </c>
      <c r="Q10" s="18"/>
      <c r="R10" s="15" t="n">
        <f aca="false">IF(VLOOKUP(S10,[2]Feiertage!$G$12:$H$125,2)=1,1,WEEKDAY(S10))</f>
        <v>3</v>
      </c>
      <c r="S10" s="16" t="n">
        <f aca="false">S9+1</f>
        <v>44236</v>
      </c>
      <c r="T10" s="17" t="n">
        <f aca="false">VLOOKUP(S10,$D:$H,2)</f>
        <v>0</v>
      </c>
      <c r="U10" s="17" t="n">
        <f aca="false">VLOOKUP(S10,$D:$H,3)</f>
        <v>0</v>
      </c>
      <c r="V10" s="17" t="n">
        <f aca="false">VLOOKUP(S10,$D:$H,4)</f>
        <v>44236.4694444444</v>
      </c>
      <c r="W10" s="17" t="n">
        <f aca="false">VLOOKUP(S10,$D:$H,5)</f>
        <v>44236.5527777778</v>
      </c>
      <c r="X10" s="18"/>
      <c r="Y10" s="15" t="n">
        <f aca="false">IF(VLOOKUP(Z10,[2]Feiertage!$G$12:$H$125,2)=1,1,WEEKDAY(Z10))</f>
        <v>3</v>
      </c>
      <c r="Z10" s="16" t="n">
        <f aca="false">Z9+1</f>
        <v>44264</v>
      </c>
      <c r="AA10" s="17" t="n">
        <f aca="false">VLOOKUP(Z10,$D:$H,2)</f>
        <v>44264.40625</v>
      </c>
      <c r="AB10" s="17" t="n">
        <f aca="false">VLOOKUP(Z10,$D:$H,3)</f>
        <v>44264.4895833333</v>
      </c>
      <c r="AC10" s="17" t="n">
        <f aca="false">VLOOKUP(Z10,$D:$H,4)</f>
        <v>0</v>
      </c>
      <c r="AD10" s="17" t="n">
        <f aca="false">VLOOKUP(Z10,$D:$H,5)</f>
        <v>0</v>
      </c>
      <c r="AE10" s="18"/>
      <c r="AF10" s="15" t="n">
        <f aca="false">IF(VLOOKUP(AG10,[2]Feiertage!$G$12:$H$125,2)=1,1,WEEKDAY(AG10))</f>
        <v>6</v>
      </c>
      <c r="AG10" s="16" t="n">
        <f aca="false">AG9+1</f>
        <v>44295</v>
      </c>
      <c r="AH10" s="17" t="n">
        <f aca="false">VLOOKUP(AG10,$D:$H,2)</f>
        <v>0</v>
      </c>
      <c r="AI10" s="17" t="n">
        <f aca="false">VLOOKUP(AG10,$D:$H,3)</f>
        <v>0</v>
      </c>
      <c r="AJ10" s="17" t="n">
        <f aca="false">VLOOKUP(AG10,$D:$H,4)</f>
        <v>44295.5430555555</v>
      </c>
      <c r="AK10" s="17" t="n">
        <f aca="false">VLOOKUP(AG10,$D:$H,5)</f>
        <v>44295.6263888889</v>
      </c>
      <c r="AL10" s="18"/>
      <c r="AM10" s="15" t="n">
        <f aca="false">IF(VLOOKUP(AN10,[2]Feiertage!$G$12:$H$125,2)=1,1,WEEKDAY(AN10))</f>
        <v>1</v>
      </c>
      <c r="AN10" s="16" t="n">
        <f aca="false">AN9+1</f>
        <v>44325</v>
      </c>
      <c r="AO10" s="17" t="n">
        <f aca="false">VLOOKUP(AN10,$D:$H,2)</f>
        <v>0</v>
      </c>
      <c r="AP10" s="17" t="n">
        <f aca="false">VLOOKUP(AN10,$D:$H,3)</f>
        <v>0</v>
      </c>
      <c r="AQ10" s="17" t="n">
        <f aca="false">VLOOKUP(AN10,$D:$H,4)</f>
        <v>44325.5486111111</v>
      </c>
      <c r="AR10" s="17" t="n">
        <f aca="false">VLOOKUP(AN10,$D:$H,5)</f>
        <v>44325.6319444444</v>
      </c>
      <c r="AS10" s="18"/>
      <c r="AT10" s="15" t="n">
        <f aca="false">IF(VLOOKUP(AU10,[2]Feiertage!$G$12:$H$125,2)=1,1,WEEKDAY(AU10))</f>
        <v>4</v>
      </c>
      <c r="AU10" s="16" t="n">
        <f aca="false">AU9+1</f>
        <v>44356</v>
      </c>
      <c r="AV10" s="17" t="n">
        <f aca="false">VLOOKUP(AU10,$D:$H,2)</f>
        <v>0</v>
      </c>
      <c r="AW10" s="17" t="n">
        <f aca="false">VLOOKUP(AU10,$D:$H,3)</f>
        <v>0</v>
      </c>
      <c r="AX10" s="17" t="n">
        <f aca="false">VLOOKUP(AU10,$D:$H,4)</f>
        <v>44356.5729166667</v>
      </c>
      <c r="AY10" s="17" t="n">
        <f aca="false">VLOOKUP(AU10,$D:$H,5)</f>
        <v>44356.65625</v>
      </c>
      <c r="AZ10" s="18"/>
      <c r="BA10" s="15" t="n">
        <f aca="false">IF(VLOOKUP(BB10,[2]Feiertage!$G$12:$H$125,2)=1,1,WEEKDAY(BB10))</f>
        <v>6</v>
      </c>
      <c r="BB10" s="16" t="n">
        <f aca="false">BB9+1</f>
        <v>44386</v>
      </c>
      <c r="BC10" s="17" t="n">
        <f aca="false">VLOOKUP(BB10,$D:$H,2)</f>
        <v>0</v>
      </c>
      <c r="BD10" s="17" t="n">
        <f aca="false">VLOOKUP(BB10,$D:$H,3)</f>
        <v>0</v>
      </c>
      <c r="BE10" s="17" t="n">
        <f aca="false">VLOOKUP(BB10,$D:$H,4)</f>
        <v>44386.5805555556</v>
      </c>
      <c r="BF10" s="17" t="n">
        <f aca="false">VLOOKUP(BB10,$D:$H,5)</f>
        <v>44386.6638888889</v>
      </c>
      <c r="BG10" s="18"/>
      <c r="BH10" s="15" t="n">
        <f aca="false">IF(VLOOKUP(BI10,[2]Feiertage!$G$12:$H$125,2)=1,1,WEEKDAY(BI10))</f>
        <v>2</v>
      </c>
      <c r="BI10" s="16" t="n">
        <f aca="false">BI9+1</f>
        <v>44417</v>
      </c>
      <c r="BJ10" s="17" t="n">
        <f aca="false">VLOOKUP(BI10,$D:$H,2)</f>
        <v>0</v>
      </c>
      <c r="BK10" s="17" t="n">
        <f aca="false">VLOOKUP(BI10,$D:$H,3)</f>
        <v>0</v>
      </c>
      <c r="BL10" s="17" t="n">
        <f aca="false">VLOOKUP(BI10,$D:$H,4)</f>
        <v>44417.6201388889</v>
      </c>
      <c r="BM10" s="17" t="n">
        <f aca="false">VLOOKUP(BI10,$D:$H,5)</f>
        <v>44417.7034722222</v>
      </c>
      <c r="BN10" s="18"/>
      <c r="BO10" s="15" t="n">
        <f aca="false">IF(VLOOKUP(BP10,[2]Feiertage!$G$12:$H$125,2)=1,1,WEEKDAY(BP10))</f>
        <v>5</v>
      </c>
      <c r="BP10" s="16" t="n">
        <f aca="false">BP9+1</f>
        <v>44448</v>
      </c>
      <c r="BQ10" s="17" t="n">
        <f aca="false">VLOOKUP(BP10,$D:$H,2)</f>
        <v>0</v>
      </c>
      <c r="BR10" s="17" t="n">
        <f aca="false">VLOOKUP(BP10,$D:$H,3)</f>
        <v>0</v>
      </c>
      <c r="BS10" s="17" t="n">
        <f aca="false">VLOOKUP(BP10,$D:$H,4)</f>
        <v>44448.65625</v>
      </c>
      <c r="BT10" s="17" t="n">
        <f aca="false">VLOOKUP(BP10,$D:$H,5)</f>
        <v>44448.7395833333</v>
      </c>
      <c r="BU10" s="18"/>
      <c r="BV10" s="15" t="n">
        <f aca="false">IF(VLOOKUP(BW10,[2]Feiertage!$G$12:$H$125,2)=1,1,WEEKDAY(BW10))</f>
        <v>7</v>
      </c>
      <c r="BW10" s="16" t="n">
        <f aca="false">BW9+1</f>
        <v>44478</v>
      </c>
      <c r="BX10" s="17" t="n">
        <f aca="false">VLOOKUP(BW10,$D:$H,2)</f>
        <v>0</v>
      </c>
      <c r="BY10" s="17" t="n">
        <f aca="false">VLOOKUP(BW10,$D:$H,3)</f>
        <v>0</v>
      </c>
      <c r="BZ10" s="17" t="n">
        <f aca="false">VLOOKUP(BW10,$D:$H,4)</f>
        <v>44478.6666666667</v>
      </c>
      <c r="CA10" s="17" t="n">
        <f aca="false">VLOOKUP(BW10,$D:$H,5)</f>
        <v>44478.75</v>
      </c>
      <c r="CB10" s="18"/>
      <c r="CC10" s="15" t="n">
        <f aca="false">IF(VLOOKUP(CD10,[2]Feiertage!$G$12:$H$125,2)=1,1,WEEKDAY(CD10))</f>
        <v>3</v>
      </c>
      <c r="CD10" s="16" t="n">
        <f aca="false">CD9+1</f>
        <v>44509</v>
      </c>
      <c r="CE10" s="17" t="n">
        <f aca="false">VLOOKUP(CD10,$D:$H,2)</f>
        <v>0</v>
      </c>
      <c r="CF10" s="17" t="n">
        <f aca="false">VLOOKUP(CD10,$D:$H,3)</f>
        <v>0</v>
      </c>
      <c r="CG10" s="17" t="n">
        <f aca="false">VLOOKUP(CD10,$D:$H,4)</f>
        <v>44509.6784722222</v>
      </c>
      <c r="CH10" s="17" t="n">
        <f aca="false">VLOOKUP(CD10,$D:$H,5)</f>
        <v>44509.7618055556</v>
      </c>
      <c r="CI10" s="18"/>
      <c r="CJ10" s="15" t="n">
        <f aca="false">IF(VLOOKUP(CK10,[2]Feiertage!$G$12:$H$125,2)=1,1,WEEKDAY(CK10))</f>
        <v>5</v>
      </c>
      <c r="CK10" s="16" t="n">
        <f aca="false">CK9+1</f>
        <v>44539</v>
      </c>
      <c r="CL10" s="17" t="n">
        <f aca="false">VLOOKUP(CK10,$D:$H,2)</f>
        <v>0</v>
      </c>
      <c r="CM10" s="17" t="n">
        <f aca="false">VLOOKUP(CK10,$D:$H,3)</f>
        <v>0</v>
      </c>
      <c r="CN10" s="17" t="n">
        <f aca="false">VLOOKUP(CK10,$D:$H,4)</f>
        <v>0</v>
      </c>
      <c r="CO10" s="17" t="n">
        <f aca="false">VLOOKUP(CK10,$D:$H,5)</f>
        <v>0</v>
      </c>
    </row>
    <row r="11" customFormat="false" ht="15.75" hidden="false" customHeight="true" outlineLevel="0" collapsed="false">
      <c r="C11" s="15" t="n">
        <f aca="false">IF(VLOOKUP(D11,[2]Feiertage!G$12:H$125,2)=1,1,WEEKDAY(D11))</f>
        <v>1</v>
      </c>
      <c r="D11" s="16" t="n">
        <f aca="false">[2]Betriebsplan!$I27</f>
        <v>44206</v>
      </c>
      <c r="E11" s="17" t="n">
        <f aca="false">IF($I11=0,0,I11-[2]Betriebsplan!$T$8)</f>
        <v>0</v>
      </c>
      <c r="F11" s="17" t="n">
        <f aca="false">IF($I11=0,0,I11+[2]Betriebsplan!$U$8)</f>
        <v>0</v>
      </c>
      <c r="G11" s="17" t="n">
        <f aca="false">IF($J11=0,0,J11-[2]Betriebsplan!$T$8)</f>
        <v>0</v>
      </c>
      <c r="H11" s="17" t="n">
        <f aca="false">IF($J11=0,0,J11+[2]Betriebsplan!$U$8)</f>
        <v>0</v>
      </c>
      <c r="I11" s="17" t="n">
        <f aca="false">VLOOKUP(D11,[2]Betriebsplan!I$1:J$65536,2)</f>
        <v>0</v>
      </c>
      <c r="J11" s="17" t="n">
        <f aca="false">VLOOKUP($D11,[2]Betriebsplan!$I$1:K$65536,3)</f>
        <v>0</v>
      </c>
      <c r="K11" s="15" t="n">
        <f aca="false">IF(VLOOKUP(L11,[2]Feiertage!$G$12:$H$125,2)=1,1,WEEKDAY(L11))</f>
        <v>1</v>
      </c>
      <c r="L11" s="16" t="n">
        <f aca="false">[2]Betriebsplan!$I27</f>
        <v>44206</v>
      </c>
      <c r="M11" s="17" t="n">
        <f aca="false">VLOOKUP(L11,$D:$H,2)</f>
        <v>0</v>
      </c>
      <c r="N11" s="17" t="n">
        <f aca="false">VLOOKUP(L11,$D:$H,3)</f>
        <v>0</v>
      </c>
      <c r="O11" s="17" t="n">
        <f aca="false">VLOOKUP(L11,$D:$H,4)</f>
        <v>0</v>
      </c>
      <c r="P11" s="17" t="n">
        <f aca="false">VLOOKUP(L11,$D:$H,5)</f>
        <v>0</v>
      </c>
      <c r="Q11" s="18"/>
      <c r="R11" s="15" t="n">
        <f aca="false">IF(VLOOKUP(S11,[2]Feiertage!$G$12:$H$125,2)=1,1,WEEKDAY(S11))</f>
        <v>4</v>
      </c>
      <c r="S11" s="16" t="n">
        <f aca="false">S10+1</f>
        <v>44237</v>
      </c>
      <c r="T11" s="17" t="n">
        <f aca="false">VLOOKUP(S11,$D:$H,2)</f>
        <v>0</v>
      </c>
      <c r="U11" s="17" t="n">
        <f aca="false">VLOOKUP(S11,$D:$H,3)</f>
        <v>0</v>
      </c>
      <c r="V11" s="17" t="n">
        <f aca="false">VLOOKUP(S11,$D:$H,4)</f>
        <v>0</v>
      </c>
      <c r="W11" s="17" t="n">
        <f aca="false">VLOOKUP(S11,$D:$H,5)</f>
        <v>0</v>
      </c>
      <c r="X11" s="18"/>
      <c r="Y11" s="15" t="n">
        <f aca="false">IF(VLOOKUP(Z11,[2]Feiertage!$G$12:$H$125,2)=1,1,WEEKDAY(Z11))</f>
        <v>4</v>
      </c>
      <c r="Z11" s="16" t="n">
        <f aca="false">Z10+1</f>
        <v>44265</v>
      </c>
      <c r="AA11" s="17" t="n">
        <f aca="false">VLOOKUP(Z11,$D:$H,2)</f>
        <v>0</v>
      </c>
      <c r="AB11" s="17" t="n">
        <f aca="false">VLOOKUP(Z11,$D:$H,3)</f>
        <v>0</v>
      </c>
      <c r="AC11" s="17" t="n">
        <f aca="false">VLOOKUP(Z11,$D:$H,4)</f>
        <v>0</v>
      </c>
      <c r="AD11" s="17" t="n">
        <f aca="false">VLOOKUP(Z11,$D:$H,5)</f>
        <v>0</v>
      </c>
      <c r="AE11" s="18"/>
      <c r="AF11" s="15" t="n">
        <f aca="false">IF(VLOOKUP(AG11,[2]Feiertage!$G$12:$H$125,2)=1,1,WEEKDAY(AG11))</f>
        <v>7</v>
      </c>
      <c r="AG11" s="16" t="n">
        <f aca="false">AG10+1</f>
        <v>44296</v>
      </c>
      <c r="AH11" s="17" t="n">
        <f aca="false">VLOOKUP(AG11,$D:$H,2)</f>
        <v>0</v>
      </c>
      <c r="AI11" s="17" t="n">
        <f aca="false">VLOOKUP(AG11,$D:$H,3)</f>
        <v>0</v>
      </c>
      <c r="AJ11" s="17" t="n">
        <f aca="false">VLOOKUP(AG11,$D:$H,4)</f>
        <v>44296.5729166667</v>
      </c>
      <c r="AK11" s="17" t="n">
        <f aca="false">VLOOKUP(AG11,$D:$H,5)</f>
        <v>44296.65625</v>
      </c>
      <c r="AL11" s="18"/>
      <c r="AM11" s="15" t="n">
        <f aca="false">IF(VLOOKUP(AN11,[2]Feiertage!$G$12:$H$125,2)=1,1,WEEKDAY(AN11))</f>
        <v>2</v>
      </c>
      <c r="AN11" s="16" t="n">
        <f aca="false">AN10+1</f>
        <v>44326</v>
      </c>
      <c r="AO11" s="17" t="n">
        <f aca="false">VLOOKUP(AN11,$D:$H,2)</f>
        <v>0</v>
      </c>
      <c r="AP11" s="17" t="n">
        <f aca="false">VLOOKUP(AN11,$D:$H,3)</f>
        <v>0</v>
      </c>
      <c r="AQ11" s="17" t="n">
        <f aca="false">VLOOKUP(AN11,$D:$H,4)</f>
        <v>44326.5729166667</v>
      </c>
      <c r="AR11" s="17" t="n">
        <f aca="false">VLOOKUP(AN11,$D:$H,5)</f>
        <v>44326.65625</v>
      </c>
      <c r="AS11" s="18"/>
      <c r="AT11" s="15" t="n">
        <f aca="false">IF(VLOOKUP(AU11,[2]Feiertage!$G$12:$H$125,2)=1,1,WEEKDAY(AU11))</f>
        <v>5</v>
      </c>
      <c r="AU11" s="16" t="n">
        <f aca="false">AU10+1</f>
        <v>44357</v>
      </c>
      <c r="AV11" s="17" t="n">
        <f aca="false">VLOOKUP(AU11,$D:$H,2)</f>
        <v>0</v>
      </c>
      <c r="AW11" s="17" t="n">
        <f aca="false">VLOOKUP(AU11,$D:$H,3)</f>
        <v>0</v>
      </c>
      <c r="AX11" s="17" t="n">
        <f aca="false">VLOOKUP(AU11,$D:$H,4)</f>
        <v>44357.5986111111</v>
      </c>
      <c r="AY11" s="17" t="n">
        <f aca="false">VLOOKUP(AU11,$D:$H,5)</f>
        <v>44357.6819444444</v>
      </c>
      <c r="AZ11" s="18"/>
      <c r="BA11" s="15" t="n">
        <f aca="false">IF(VLOOKUP(BB11,[2]Feiertage!$G$12:$H$125,2)=1,1,WEEKDAY(BB11))</f>
        <v>7</v>
      </c>
      <c r="BB11" s="16" t="n">
        <f aca="false">BB10+1</f>
        <v>44387</v>
      </c>
      <c r="BC11" s="17" t="n">
        <f aca="false">VLOOKUP(BB11,$D:$H,2)</f>
        <v>0</v>
      </c>
      <c r="BD11" s="17" t="n">
        <f aca="false">VLOOKUP(BB11,$D:$H,3)</f>
        <v>0</v>
      </c>
      <c r="BE11" s="17" t="n">
        <f aca="false">VLOOKUP(BB11,$D:$H,4)</f>
        <v>44387.6076388889</v>
      </c>
      <c r="BF11" s="17" t="n">
        <f aca="false">VLOOKUP(BB11,$D:$H,5)</f>
        <v>44387.6909722222</v>
      </c>
      <c r="BG11" s="18"/>
      <c r="BH11" s="15" t="n">
        <f aca="false">IF(VLOOKUP(BI11,[2]Feiertage!$G$12:$H$125,2)=1,1,WEEKDAY(BI11))</f>
        <v>3</v>
      </c>
      <c r="BI11" s="16" t="n">
        <f aca="false">BI10+1</f>
        <v>44418</v>
      </c>
      <c r="BJ11" s="17" t="n">
        <f aca="false">VLOOKUP(BI11,$D:$H,2)</f>
        <v>0</v>
      </c>
      <c r="BK11" s="17" t="n">
        <f aca="false">VLOOKUP(BI11,$D:$H,3)</f>
        <v>0</v>
      </c>
      <c r="BL11" s="17" t="n">
        <f aca="false">VLOOKUP(BI11,$D:$H,4)</f>
        <v>44418.6458333333</v>
      </c>
      <c r="BM11" s="17" t="n">
        <f aca="false">VLOOKUP(BI11,$D:$H,5)</f>
        <v>44418.7291666667</v>
      </c>
      <c r="BN11" s="18"/>
      <c r="BO11" s="15" t="n">
        <f aca="false">IF(VLOOKUP(BP11,[2]Feiertage!$G$12:$H$125,2)=1,1,WEEKDAY(BP11))</f>
        <v>6</v>
      </c>
      <c r="BP11" s="16" t="n">
        <f aca="false">BP10+1</f>
        <v>44449</v>
      </c>
      <c r="BQ11" s="17" t="n">
        <f aca="false">VLOOKUP(BP11,$D:$H,2)</f>
        <v>0</v>
      </c>
      <c r="BR11" s="17" t="n">
        <f aca="false">VLOOKUP(BP11,$D:$H,3)</f>
        <v>0</v>
      </c>
      <c r="BS11" s="17" t="n">
        <f aca="false">VLOOKUP(BP11,$D:$H,4)</f>
        <v>44449.6826388889</v>
      </c>
      <c r="BT11" s="17" t="n">
        <f aca="false">VLOOKUP(BP11,$D:$H,5)</f>
        <v>44449.7659722222</v>
      </c>
      <c r="BU11" s="18"/>
      <c r="BV11" s="15" t="n">
        <f aca="false">IF(VLOOKUP(BW11,[2]Feiertage!$G$12:$H$125,2)=1,1,WEEKDAY(BW11))</f>
        <v>1</v>
      </c>
      <c r="BW11" s="16" t="n">
        <f aca="false">BW10+1</f>
        <v>44479</v>
      </c>
      <c r="BX11" s="17" t="n">
        <f aca="false">VLOOKUP(BW11,$D:$H,2)</f>
        <v>44479.1854166667</v>
      </c>
      <c r="BY11" s="17" t="n">
        <f aca="false">VLOOKUP(BW11,$D:$H,3)</f>
        <v>44479.26875</v>
      </c>
      <c r="BZ11" s="17" t="n">
        <f aca="false">VLOOKUP(BW11,$D:$H,4)</f>
        <v>44479.6958333333</v>
      </c>
      <c r="CA11" s="17" t="n">
        <f aca="false">VLOOKUP(BW11,$D:$H,5)</f>
        <v>44479.7791666667</v>
      </c>
      <c r="CB11" s="18"/>
      <c r="CC11" s="15" t="n">
        <f aca="false">IF(VLOOKUP(CD11,[2]Feiertage!$G$12:$H$125,2)=1,1,WEEKDAY(CD11))</f>
        <v>4</v>
      </c>
      <c r="CD11" s="16" t="n">
        <f aca="false">CD10+1</f>
        <v>44510</v>
      </c>
      <c r="CE11" s="17" t="n">
        <f aca="false">VLOOKUP(CD11,$D:$H,2)</f>
        <v>0</v>
      </c>
      <c r="CF11" s="17" t="n">
        <f aca="false">VLOOKUP(CD11,$D:$H,3)</f>
        <v>0</v>
      </c>
      <c r="CG11" s="17" t="n">
        <f aca="false">VLOOKUP(CD11,$D:$H,4)</f>
        <v>44510.7145833333</v>
      </c>
      <c r="CH11" s="17" t="n">
        <f aca="false">VLOOKUP(CD11,$D:$H,5)</f>
        <v>44510.7979166667</v>
      </c>
      <c r="CI11" s="18"/>
      <c r="CJ11" s="15" t="n">
        <f aca="false">IF(VLOOKUP(CK11,[2]Feiertage!$G$12:$H$125,2)=1,1,WEEKDAY(CK11))</f>
        <v>6</v>
      </c>
      <c r="CK11" s="16" t="n">
        <f aca="false">CK10+1</f>
        <v>44540</v>
      </c>
      <c r="CL11" s="17" t="n">
        <f aca="false">VLOOKUP(CK11,$D:$H,2)</f>
        <v>44540.2166666667</v>
      </c>
      <c r="CM11" s="17" t="n">
        <f aca="false">VLOOKUP(CK11,$D:$H,3)</f>
        <v>44540.3</v>
      </c>
      <c r="CN11" s="17" t="n">
        <f aca="false">VLOOKUP(CK11,$D:$H,4)</f>
        <v>0</v>
      </c>
      <c r="CO11" s="17" t="n">
        <f aca="false">VLOOKUP(CK11,$D:$H,5)</f>
        <v>0</v>
      </c>
    </row>
    <row r="12" customFormat="false" ht="15.75" hidden="false" customHeight="true" outlineLevel="0" collapsed="false">
      <c r="C12" s="15" t="n">
        <f aca="false">IF(VLOOKUP(D12,[2]Feiertage!G$12:H$125,2)=1,1,WEEKDAY(D12))</f>
        <v>2</v>
      </c>
      <c r="D12" s="16" t="n">
        <f aca="false">[2]Betriebsplan!$I28</f>
        <v>44207</v>
      </c>
      <c r="E12" s="17" t="n">
        <f aca="false">IF($I12=0,0,I12-[2]Betriebsplan!$T$8)</f>
        <v>0</v>
      </c>
      <c r="F12" s="17" t="n">
        <f aca="false">IF($I12=0,0,I12+[2]Betriebsplan!$U$8)</f>
        <v>0</v>
      </c>
      <c r="G12" s="17" t="n">
        <f aca="false">IF($J12=0,0,J12-[2]Betriebsplan!$T$8)</f>
        <v>44207.475</v>
      </c>
      <c r="H12" s="17" t="n">
        <f aca="false">IF($J12=0,0,J12+[2]Betriebsplan!$U$8)</f>
        <v>44207.5583333333</v>
      </c>
      <c r="I12" s="17" t="n">
        <f aca="false">VLOOKUP(D12,[2]Betriebsplan!I$1:J$65536,2)</f>
        <v>0</v>
      </c>
      <c r="J12" s="17" t="n">
        <f aca="false">VLOOKUP($D12,[2]Betriebsplan!$I$1:K$65536,3)</f>
        <v>44207.5583333333</v>
      </c>
      <c r="K12" s="15" t="n">
        <f aca="false">IF(VLOOKUP(L12,[2]Feiertage!$G$12:$H$125,2)=1,1,WEEKDAY(L12))</f>
        <v>2</v>
      </c>
      <c r="L12" s="16" t="n">
        <f aca="false">[2]Betriebsplan!$I28</f>
        <v>44207</v>
      </c>
      <c r="M12" s="17" t="n">
        <f aca="false">VLOOKUP(L12,$D:$H,2)</f>
        <v>0</v>
      </c>
      <c r="N12" s="17" t="n">
        <f aca="false">VLOOKUP(L12,$D:$H,3)</f>
        <v>0</v>
      </c>
      <c r="O12" s="17" t="n">
        <f aca="false">VLOOKUP(L12,$D:$H,4)</f>
        <v>44207.475</v>
      </c>
      <c r="P12" s="17" t="n">
        <f aca="false">VLOOKUP(L12,$D:$H,5)</f>
        <v>44207.5583333333</v>
      </c>
      <c r="Q12" s="18"/>
      <c r="R12" s="15" t="n">
        <f aca="false">IF(VLOOKUP(S12,[2]Feiertage!$G$12:$H$125,2)=1,1,WEEKDAY(S12))</f>
        <v>5</v>
      </c>
      <c r="S12" s="16" t="n">
        <f aca="false">S11+1</f>
        <v>44238</v>
      </c>
      <c r="T12" s="17" t="n">
        <f aca="false">VLOOKUP(S12,$D:$H,2)</f>
        <v>0</v>
      </c>
      <c r="U12" s="17" t="n">
        <f aca="false">VLOOKUP(S12,$D:$H,3)</f>
        <v>0</v>
      </c>
      <c r="V12" s="17" t="n">
        <f aca="false">VLOOKUP(S12,$D:$H,4)</f>
        <v>0</v>
      </c>
      <c r="W12" s="17" t="n">
        <f aca="false">VLOOKUP(S12,$D:$H,5)</f>
        <v>0</v>
      </c>
      <c r="X12" s="18"/>
      <c r="Y12" s="15" t="n">
        <f aca="false">IF(VLOOKUP(Z12,[2]Feiertage!$G$12:$H$125,2)=1,1,WEEKDAY(Z12))</f>
        <v>5</v>
      </c>
      <c r="Z12" s="16" t="n">
        <f aca="false">Z11+1</f>
        <v>44266</v>
      </c>
      <c r="AA12" s="17" t="n">
        <f aca="false">VLOOKUP(Z12,$D:$H,2)</f>
        <v>0</v>
      </c>
      <c r="AB12" s="17" t="n">
        <f aca="false">VLOOKUP(Z12,$D:$H,3)</f>
        <v>0</v>
      </c>
      <c r="AC12" s="17" t="n">
        <f aca="false">VLOOKUP(Z12,$D:$H,4)</f>
        <v>0</v>
      </c>
      <c r="AD12" s="17" t="n">
        <f aca="false">VLOOKUP(Z12,$D:$H,5)</f>
        <v>0</v>
      </c>
      <c r="AE12" s="18"/>
      <c r="AF12" s="15" t="n">
        <f aca="false">IF(VLOOKUP(AG12,[2]Feiertage!$G$12:$H$125,2)=1,1,WEEKDAY(AG12))</f>
        <v>1</v>
      </c>
      <c r="AG12" s="16" t="n">
        <f aca="false">AG11+1</f>
        <v>44297</v>
      </c>
      <c r="AH12" s="17" t="n">
        <f aca="false">VLOOKUP(AG12,$D:$H,2)</f>
        <v>0</v>
      </c>
      <c r="AI12" s="17" t="n">
        <f aca="false">VLOOKUP(AG12,$D:$H,3)</f>
        <v>0</v>
      </c>
      <c r="AJ12" s="17" t="n">
        <f aca="false">VLOOKUP(AG12,$D:$H,4)</f>
        <v>44297.5965277778</v>
      </c>
      <c r="AK12" s="17" t="n">
        <f aca="false">VLOOKUP(AG12,$D:$H,5)</f>
        <v>44297.6798611111</v>
      </c>
      <c r="AL12" s="18"/>
      <c r="AM12" s="15" t="n">
        <f aca="false">IF(VLOOKUP(AN12,[2]Feiertage!$G$12:$H$125,2)=1,1,WEEKDAY(AN12))</f>
        <v>3</v>
      </c>
      <c r="AN12" s="16" t="n">
        <f aca="false">AN11+1</f>
        <v>44327</v>
      </c>
      <c r="AO12" s="17" t="n">
        <f aca="false">VLOOKUP(AN12,$D:$H,2)</f>
        <v>0</v>
      </c>
      <c r="AP12" s="17" t="n">
        <f aca="false">VLOOKUP(AN12,$D:$H,3)</f>
        <v>0</v>
      </c>
      <c r="AQ12" s="17" t="n">
        <f aca="false">VLOOKUP(AN12,$D:$H,4)</f>
        <v>44327.5965277778</v>
      </c>
      <c r="AR12" s="17" t="n">
        <f aca="false">VLOOKUP(AN12,$D:$H,5)</f>
        <v>44327.6798611111</v>
      </c>
      <c r="AS12" s="18"/>
      <c r="AT12" s="15" t="n">
        <f aca="false">IF(VLOOKUP(AU12,[2]Feiertage!$G$12:$H$125,2)=1,1,WEEKDAY(AU12))</f>
        <v>6</v>
      </c>
      <c r="AU12" s="16" t="n">
        <f aca="false">AU11+1</f>
        <v>44358</v>
      </c>
      <c r="AV12" s="17" t="n">
        <f aca="false">VLOOKUP(AU12,$D:$H,2)</f>
        <v>0</v>
      </c>
      <c r="AW12" s="17" t="n">
        <f aca="false">VLOOKUP(AU12,$D:$H,3)</f>
        <v>0</v>
      </c>
      <c r="AX12" s="17" t="n">
        <f aca="false">VLOOKUP(AU12,$D:$H,4)</f>
        <v>44358.6215277778</v>
      </c>
      <c r="AY12" s="17" t="n">
        <f aca="false">VLOOKUP(AU12,$D:$H,5)</f>
        <v>44358.7048611111</v>
      </c>
      <c r="AZ12" s="18"/>
      <c r="BA12" s="15" t="n">
        <f aca="false">IF(VLOOKUP(BB12,[2]Feiertage!$G$12:$H$125,2)=1,1,WEEKDAY(BB12))</f>
        <v>1</v>
      </c>
      <c r="BB12" s="16" t="n">
        <f aca="false">BB11+1</f>
        <v>44388</v>
      </c>
      <c r="BC12" s="17" t="n">
        <f aca="false">VLOOKUP(BB12,$D:$H,2)</f>
        <v>0</v>
      </c>
      <c r="BD12" s="17" t="n">
        <f aca="false">VLOOKUP(BB12,$D:$H,3)</f>
        <v>0</v>
      </c>
      <c r="BE12" s="17" t="n">
        <f aca="false">VLOOKUP(BB12,$D:$H,4)</f>
        <v>44388.6319444444</v>
      </c>
      <c r="BF12" s="17" t="n">
        <f aca="false">VLOOKUP(BB12,$D:$H,5)</f>
        <v>44388.7152777778</v>
      </c>
      <c r="BG12" s="18"/>
      <c r="BH12" s="15" t="n">
        <f aca="false">IF(VLOOKUP(BI12,[2]Feiertage!$G$12:$H$125,2)=1,1,WEEKDAY(BI12))</f>
        <v>4</v>
      </c>
      <c r="BI12" s="16" t="n">
        <f aca="false">BI11+1</f>
        <v>44419</v>
      </c>
      <c r="BJ12" s="17" t="n">
        <f aca="false">VLOOKUP(BI12,$D:$H,2)</f>
        <v>0</v>
      </c>
      <c r="BK12" s="17" t="n">
        <f aca="false">VLOOKUP(BI12,$D:$H,3)</f>
        <v>0</v>
      </c>
      <c r="BL12" s="17" t="n">
        <f aca="false">VLOOKUP(BI12,$D:$H,4)</f>
        <v>44419.6708333333</v>
      </c>
      <c r="BM12" s="17" t="n">
        <f aca="false">VLOOKUP(BI12,$D:$H,5)</f>
        <v>44419.7541666667</v>
      </c>
      <c r="BN12" s="18"/>
      <c r="BO12" s="15" t="n">
        <f aca="false">IF(VLOOKUP(BP12,[2]Feiertage!$G$12:$H$125,2)=1,1,WEEKDAY(BP12))</f>
        <v>7</v>
      </c>
      <c r="BP12" s="16" t="n">
        <f aca="false">BP11+1</f>
        <v>44450</v>
      </c>
      <c r="BQ12" s="17" t="n">
        <f aca="false">VLOOKUP(BP12,$D:$H,2)</f>
        <v>44450.2034722222</v>
      </c>
      <c r="BR12" s="17" t="n">
        <f aca="false">VLOOKUP(BP12,$D:$H,3)</f>
        <v>44450.2868055556</v>
      </c>
      <c r="BS12" s="17" t="n">
        <f aca="false">VLOOKUP(BP12,$D:$H,4)</f>
        <v>44450.7104166667</v>
      </c>
      <c r="BT12" s="17" t="n">
        <f aca="false">VLOOKUP(BP12,$D:$H,5)</f>
        <v>44450.79375</v>
      </c>
      <c r="BU12" s="18"/>
      <c r="BV12" s="15" t="n">
        <f aca="false">IF(VLOOKUP(BW12,[2]Feiertage!$G$12:$H$125,2)=1,1,WEEKDAY(BW12))</f>
        <v>2</v>
      </c>
      <c r="BW12" s="16" t="n">
        <f aca="false">BW11+1</f>
        <v>44480</v>
      </c>
      <c r="BX12" s="17" t="n">
        <f aca="false">VLOOKUP(BW12,$D:$H,2)</f>
        <v>44480.2125</v>
      </c>
      <c r="BY12" s="17" t="n">
        <f aca="false">VLOOKUP(BW12,$D:$H,3)</f>
        <v>44480.2958333333</v>
      </c>
      <c r="BZ12" s="17" t="n">
        <f aca="false">VLOOKUP(BW12,$D:$H,4)</f>
        <v>44480.7270833333</v>
      </c>
      <c r="CA12" s="17" t="n">
        <f aca="false">VLOOKUP(BW12,$D:$H,5)</f>
        <v>44480.8104166667</v>
      </c>
      <c r="CB12" s="18"/>
      <c r="CC12" s="15" t="n">
        <f aca="false">IF(VLOOKUP(CD12,[2]Feiertage!$G$12:$H$125,2)=1,1,WEEKDAY(CD12))</f>
        <v>5</v>
      </c>
      <c r="CD12" s="16" t="n">
        <f aca="false">CD11+1</f>
        <v>44511</v>
      </c>
      <c r="CE12" s="17" t="n">
        <f aca="false">VLOOKUP(CD12,$D:$H,2)</f>
        <v>44511.2236111111</v>
      </c>
      <c r="CF12" s="17" t="n">
        <f aca="false">VLOOKUP(CD12,$D:$H,3)</f>
        <v>44511.3069444444</v>
      </c>
      <c r="CG12" s="17" t="n">
        <f aca="false">VLOOKUP(CD12,$D:$H,4)</f>
        <v>0</v>
      </c>
      <c r="CH12" s="17" t="n">
        <f aca="false">VLOOKUP(CD12,$D:$H,5)</f>
        <v>0</v>
      </c>
      <c r="CI12" s="18"/>
      <c r="CJ12" s="15" t="n">
        <f aca="false">IF(VLOOKUP(CK12,[2]Feiertage!$G$12:$H$125,2)=1,1,WEEKDAY(CK12))</f>
        <v>7</v>
      </c>
      <c r="CK12" s="16" t="n">
        <f aca="false">CK11+1</f>
        <v>44541</v>
      </c>
      <c r="CL12" s="17" t="n">
        <f aca="false">VLOOKUP(CK12,$D:$H,2)</f>
        <v>0</v>
      </c>
      <c r="CM12" s="17" t="n">
        <f aca="false">VLOOKUP(CK12,$D:$H,3)</f>
        <v>0</v>
      </c>
      <c r="CN12" s="17" t="n">
        <f aca="false">VLOOKUP(CK12,$D:$H,4)</f>
        <v>0</v>
      </c>
      <c r="CO12" s="17" t="n">
        <f aca="false">VLOOKUP(CK12,$D:$H,5)</f>
        <v>0</v>
      </c>
    </row>
    <row r="13" customFormat="false" ht="15.75" hidden="false" customHeight="true" outlineLevel="0" collapsed="false">
      <c r="C13" s="15" t="n">
        <f aca="false">IF(VLOOKUP(D13,[2]Feiertage!G$12:H$125,2)=1,1,WEEKDAY(D13))</f>
        <v>3</v>
      </c>
      <c r="D13" s="16" t="n">
        <f aca="false">[2]Betriebsplan!$I29</f>
        <v>44208</v>
      </c>
      <c r="E13" s="17" t="n">
        <f aca="false">IF($I13=0,0,I13-[2]Betriebsplan!$T$8)</f>
        <v>0</v>
      </c>
      <c r="F13" s="17" t="n">
        <f aca="false">IF($I13=0,0,I13+[2]Betriebsplan!$U$8)</f>
        <v>0</v>
      </c>
      <c r="G13" s="17" t="n">
        <f aca="false">IF($J13=0,0,J13-[2]Betriebsplan!$T$8)</f>
        <v>44208.5180555556</v>
      </c>
      <c r="H13" s="17" t="n">
        <f aca="false">IF($J13=0,0,J13+[2]Betriebsplan!$U$8)</f>
        <v>44208.6013888889</v>
      </c>
      <c r="I13" s="17" t="n">
        <f aca="false">VLOOKUP(D13,[2]Betriebsplan!I$1:J$65536,2)</f>
        <v>0</v>
      </c>
      <c r="J13" s="17" t="n">
        <f aca="false">VLOOKUP($D13,[2]Betriebsplan!$I$1:K$65536,3)</f>
        <v>44208.6013888889</v>
      </c>
      <c r="K13" s="15" t="n">
        <f aca="false">IF(VLOOKUP(L13,[2]Feiertage!$G$12:$H$125,2)=1,1,WEEKDAY(L13))</f>
        <v>3</v>
      </c>
      <c r="L13" s="16" t="n">
        <f aca="false">[2]Betriebsplan!$I29</f>
        <v>44208</v>
      </c>
      <c r="M13" s="17" t="n">
        <f aca="false">VLOOKUP(L13,$D:$H,2)</f>
        <v>0</v>
      </c>
      <c r="N13" s="17" t="n">
        <f aca="false">VLOOKUP(L13,$D:$H,3)</f>
        <v>0</v>
      </c>
      <c r="O13" s="17" t="n">
        <f aca="false">VLOOKUP(L13,$D:$H,4)</f>
        <v>44208.5180555556</v>
      </c>
      <c r="P13" s="17" t="n">
        <f aca="false">VLOOKUP(L13,$D:$H,5)</f>
        <v>44208.6013888889</v>
      </c>
      <c r="Q13" s="18"/>
      <c r="R13" s="15" t="n">
        <f aca="false">IF(VLOOKUP(S13,[2]Feiertage!$G$12:$H$125,2)=1,1,WEEKDAY(S13))</f>
        <v>6</v>
      </c>
      <c r="S13" s="16" t="n">
        <f aca="false">S12+1</f>
        <v>44239</v>
      </c>
      <c r="T13" s="17" t="n">
        <f aca="false">VLOOKUP(S13,$D:$H,2)</f>
        <v>0</v>
      </c>
      <c r="U13" s="17" t="n">
        <f aca="false">VLOOKUP(S13,$D:$H,3)</f>
        <v>0</v>
      </c>
      <c r="V13" s="17" t="n">
        <f aca="false">VLOOKUP(S13,$D:$H,4)</f>
        <v>44239.5868055556</v>
      </c>
      <c r="W13" s="17" t="n">
        <f aca="false">VLOOKUP(S13,$D:$H,5)</f>
        <v>44239.6701388889</v>
      </c>
      <c r="X13" s="18"/>
      <c r="Y13" s="15" t="n">
        <f aca="false">IF(VLOOKUP(Z13,[2]Feiertage!$G$12:$H$125,2)=1,1,WEEKDAY(Z13))</f>
        <v>6</v>
      </c>
      <c r="Z13" s="16" t="n">
        <f aca="false">Z12+1</f>
        <v>44267</v>
      </c>
      <c r="AA13" s="17" t="n">
        <f aca="false">VLOOKUP(Z13,$D:$H,2)</f>
        <v>0</v>
      </c>
      <c r="AB13" s="17" t="n">
        <f aca="false">VLOOKUP(Z13,$D:$H,3)</f>
        <v>0</v>
      </c>
      <c r="AC13" s="17" t="n">
        <f aca="false">VLOOKUP(Z13,$D:$H,4)</f>
        <v>44267.5465277778</v>
      </c>
      <c r="AD13" s="17" t="n">
        <f aca="false">VLOOKUP(Z13,$D:$H,5)</f>
        <v>44267.6298611111</v>
      </c>
      <c r="AE13" s="18"/>
      <c r="AF13" s="15" t="n">
        <f aca="false">IF(VLOOKUP(AG13,[2]Feiertage!$G$12:$H$125,2)=1,1,WEEKDAY(AG13))</f>
        <v>2</v>
      </c>
      <c r="AG13" s="16" t="n">
        <f aca="false">AG12+1</f>
        <v>44298</v>
      </c>
      <c r="AH13" s="17" t="n">
        <f aca="false">VLOOKUP(AG13,$D:$H,2)</f>
        <v>0</v>
      </c>
      <c r="AI13" s="17" t="n">
        <f aca="false">VLOOKUP(AG13,$D:$H,3)</f>
        <v>0</v>
      </c>
      <c r="AJ13" s="17" t="n">
        <f aca="false">VLOOKUP(AG13,$D:$H,4)</f>
        <v>44298.6201388889</v>
      </c>
      <c r="AK13" s="17" t="n">
        <f aca="false">VLOOKUP(AG13,$D:$H,5)</f>
        <v>44298.7034722222</v>
      </c>
      <c r="AL13" s="18"/>
      <c r="AM13" s="15" t="n">
        <f aca="false">IF(VLOOKUP(AN13,[2]Feiertage!$G$12:$H$125,2)=1,1,WEEKDAY(AN13))</f>
        <v>4</v>
      </c>
      <c r="AN13" s="16" t="n">
        <f aca="false">AN12+1</f>
        <v>44328</v>
      </c>
      <c r="AO13" s="17" t="n">
        <f aca="false">VLOOKUP(AN13,$D:$H,2)</f>
        <v>0</v>
      </c>
      <c r="AP13" s="17" t="n">
        <f aca="false">VLOOKUP(AN13,$D:$H,3)</f>
        <v>0</v>
      </c>
      <c r="AQ13" s="17" t="n">
        <f aca="false">VLOOKUP(AN13,$D:$H,4)</f>
        <v>44328.6194444444</v>
      </c>
      <c r="AR13" s="17" t="n">
        <f aca="false">VLOOKUP(AN13,$D:$H,5)</f>
        <v>44328.7027777778</v>
      </c>
      <c r="AS13" s="18"/>
      <c r="AT13" s="15" t="n">
        <f aca="false">IF(VLOOKUP(AU13,[2]Feiertage!$G$12:$H$125,2)=1,1,WEEKDAY(AU13))</f>
        <v>7</v>
      </c>
      <c r="AU13" s="16" t="n">
        <f aca="false">AU12+1</f>
        <v>44359</v>
      </c>
      <c r="AV13" s="17" t="n">
        <f aca="false">VLOOKUP(AU13,$D:$H,2)</f>
        <v>0</v>
      </c>
      <c r="AW13" s="17" t="n">
        <f aca="false">VLOOKUP(AU13,$D:$H,3)</f>
        <v>0</v>
      </c>
      <c r="AX13" s="17" t="n">
        <f aca="false">VLOOKUP(AU13,$D:$H,4)</f>
        <v>44359.64375</v>
      </c>
      <c r="AY13" s="17" t="n">
        <f aca="false">VLOOKUP(AU13,$D:$H,5)</f>
        <v>44359.7270833333</v>
      </c>
      <c r="AZ13" s="18"/>
      <c r="BA13" s="15" t="n">
        <f aca="false">IF(VLOOKUP(BB13,[2]Feiertage!$G$12:$H$125,2)=1,1,WEEKDAY(BB13))</f>
        <v>2</v>
      </c>
      <c r="BB13" s="16" t="n">
        <f aca="false">BB12+1</f>
        <v>44389</v>
      </c>
      <c r="BC13" s="17" t="n">
        <f aca="false">VLOOKUP(BB13,$D:$H,2)</f>
        <v>0</v>
      </c>
      <c r="BD13" s="17" t="n">
        <f aca="false">VLOOKUP(BB13,$D:$H,3)</f>
        <v>0</v>
      </c>
      <c r="BE13" s="17" t="n">
        <f aca="false">VLOOKUP(BB13,$D:$H,4)</f>
        <v>44389.6569444444</v>
      </c>
      <c r="BF13" s="17" t="n">
        <f aca="false">VLOOKUP(BB13,$D:$H,5)</f>
        <v>44389.7402777778</v>
      </c>
      <c r="BG13" s="18"/>
      <c r="BH13" s="15" t="n">
        <f aca="false">IF(VLOOKUP(BI13,[2]Feiertage!$G$12:$H$125,2)=1,1,WEEKDAY(BI13))</f>
        <v>5</v>
      </c>
      <c r="BI13" s="16" t="n">
        <f aca="false">BI12+1</f>
        <v>44420</v>
      </c>
      <c r="BJ13" s="17" t="n">
        <f aca="false">VLOOKUP(BI13,$D:$H,2)</f>
        <v>0</v>
      </c>
      <c r="BK13" s="17" t="n">
        <f aca="false">VLOOKUP(BI13,$D:$H,3)</f>
        <v>0</v>
      </c>
      <c r="BL13" s="17" t="n">
        <f aca="false">VLOOKUP(BI13,$D:$H,4)</f>
        <v>44420.6965277778</v>
      </c>
      <c r="BM13" s="17" t="n">
        <f aca="false">VLOOKUP(BI13,$D:$H,5)</f>
        <v>44420.7798611111</v>
      </c>
      <c r="BN13" s="18"/>
      <c r="BO13" s="15" t="n">
        <f aca="false">IF(VLOOKUP(BP13,[2]Feiertage!$G$12:$H$125,2)=1,1,WEEKDAY(BP13))</f>
        <v>1</v>
      </c>
      <c r="BP13" s="16" t="n">
        <f aca="false">BP12+1</f>
        <v>44451</v>
      </c>
      <c r="BQ13" s="17" t="n">
        <f aca="false">VLOOKUP(BP13,$D:$H,2)</f>
        <v>44451.2305555556</v>
      </c>
      <c r="BR13" s="17" t="n">
        <f aca="false">VLOOKUP(BP13,$D:$H,3)</f>
        <v>44451.3138888889</v>
      </c>
      <c r="BS13" s="17" t="n">
        <f aca="false">VLOOKUP(BP13,$D:$H,4)</f>
        <v>44451.7402777778</v>
      </c>
      <c r="BT13" s="17" t="n">
        <f aca="false">VLOOKUP(BP13,$D:$H,5)</f>
        <v>44451.8236111111</v>
      </c>
      <c r="BU13" s="18"/>
      <c r="BV13" s="15" t="n">
        <f aca="false">IF(VLOOKUP(BW13,[2]Feiertage!$G$12:$H$125,2)=1,1,WEEKDAY(BW13))</f>
        <v>3</v>
      </c>
      <c r="BW13" s="16" t="n">
        <f aca="false">BW12+1</f>
        <v>44481</v>
      </c>
      <c r="BX13" s="17" t="n">
        <f aca="false">VLOOKUP(BW13,$D:$H,2)</f>
        <v>44481.2409722222</v>
      </c>
      <c r="BY13" s="17" t="n">
        <f aca="false">VLOOKUP(BW13,$D:$H,3)</f>
        <v>44481.3243055556</v>
      </c>
      <c r="BZ13" s="17" t="n">
        <f aca="false">VLOOKUP(BW13,$D:$H,4)</f>
        <v>0</v>
      </c>
      <c r="CA13" s="17" t="n">
        <f aca="false">VLOOKUP(BW13,$D:$H,5)</f>
        <v>0</v>
      </c>
      <c r="CB13" s="18"/>
      <c r="CC13" s="15" t="n">
        <f aca="false">IF(VLOOKUP(CD13,[2]Feiertage!$G$12:$H$125,2)=1,1,WEEKDAY(CD13))</f>
        <v>6</v>
      </c>
      <c r="CD13" s="16" t="n">
        <f aca="false">CD12+1</f>
        <v>44512</v>
      </c>
      <c r="CE13" s="17" t="n">
        <f aca="false">VLOOKUP(CD13,$D:$H,2)</f>
        <v>44512.2659722222</v>
      </c>
      <c r="CF13" s="17" t="n">
        <f aca="false">VLOOKUP(CD13,$D:$H,3)</f>
        <v>44512.3493055556</v>
      </c>
      <c r="CG13" s="17" t="n">
        <f aca="false">VLOOKUP(CD13,$D:$H,4)</f>
        <v>44512.8013888889</v>
      </c>
      <c r="CH13" s="17" t="n">
        <f aca="false">VLOOKUP(CD13,$D:$H,5)</f>
        <v>44512.8847222222</v>
      </c>
      <c r="CI13" s="18"/>
      <c r="CJ13" s="15" t="n">
        <f aca="false">IF(VLOOKUP(CK13,[2]Feiertage!$G$12:$H$125,2)=1,1,WEEKDAY(CK13))</f>
        <v>1</v>
      </c>
      <c r="CK13" s="16" t="n">
        <f aca="false">CK12+1</f>
        <v>44542</v>
      </c>
      <c r="CL13" s="17" t="n">
        <f aca="false">VLOOKUP(CK13,$D:$H,2)</f>
        <v>0</v>
      </c>
      <c r="CM13" s="17" t="n">
        <f aca="false">VLOOKUP(CK13,$D:$H,3)</f>
        <v>0</v>
      </c>
      <c r="CN13" s="17" t="n">
        <f aca="false">VLOOKUP(CK13,$D:$H,4)</f>
        <v>0</v>
      </c>
      <c r="CO13" s="17" t="n">
        <f aca="false">VLOOKUP(CK13,$D:$H,5)</f>
        <v>0</v>
      </c>
    </row>
    <row r="14" customFormat="false" ht="15.75" hidden="false" customHeight="true" outlineLevel="0" collapsed="false">
      <c r="C14" s="15" t="n">
        <f aca="false">IF(VLOOKUP(D14,[2]Feiertage!G$12:H$125,2)=1,1,WEEKDAY(D14))</f>
        <v>4</v>
      </c>
      <c r="D14" s="16" t="n">
        <f aca="false">[2]Betriebsplan!$I30</f>
        <v>44209</v>
      </c>
      <c r="E14" s="17" t="n">
        <f aca="false">IF($I14=0,0,I14-[2]Betriebsplan!$T$8)</f>
        <v>0</v>
      </c>
      <c r="F14" s="17" t="n">
        <f aca="false">IF($I14=0,0,I14+[2]Betriebsplan!$U$8)</f>
        <v>0</v>
      </c>
      <c r="G14" s="17" t="n">
        <f aca="false">IF($J14=0,0,J14-[2]Betriebsplan!$T$8)</f>
        <v>0</v>
      </c>
      <c r="H14" s="17" t="n">
        <f aca="false">IF($J14=0,0,J14+[2]Betriebsplan!$U$8)</f>
        <v>0</v>
      </c>
      <c r="I14" s="17" t="n">
        <f aca="false">VLOOKUP(D14,[2]Betriebsplan!I$1:J$65536,2)</f>
        <v>0</v>
      </c>
      <c r="J14" s="17" t="n">
        <f aca="false">VLOOKUP($D14,[2]Betriebsplan!$I$1:K$65536,3)</f>
        <v>0</v>
      </c>
      <c r="K14" s="15" t="n">
        <f aca="false">IF(VLOOKUP(L14,[2]Feiertage!$G$12:$H$125,2)=1,1,WEEKDAY(L14))</f>
        <v>4</v>
      </c>
      <c r="L14" s="16" t="n">
        <f aca="false">[2]Betriebsplan!$I30</f>
        <v>44209</v>
      </c>
      <c r="M14" s="17" t="n">
        <f aca="false">VLOOKUP(L14,$D:$H,2)</f>
        <v>0</v>
      </c>
      <c r="N14" s="17" t="n">
        <f aca="false">VLOOKUP(L14,$D:$H,3)</f>
        <v>0</v>
      </c>
      <c r="O14" s="17" t="n">
        <f aca="false">VLOOKUP(L14,$D:$H,4)</f>
        <v>0</v>
      </c>
      <c r="P14" s="17" t="n">
        <f aca="false">VLOOKUP(L14,$D:$H,5)</f>
        <v>0</v>
      </c>
      <c r="Q14" s="18"/>
      <c r="R14" s="15" t="n">
        <f aca="false">IF(VLOOKUP(S14,[2]Feiertage!$G$12:$H$125,2)=1,1,WEEKDAY(S14))</f>
        <v>7</v>
      </c>
      <c r="S14" s="16" t="n">
        <f aca="false">S13+1</f>
        <v>44240</v>
      </c>
      <c r="T14" s="17" t="n">
        <f aca="false">VLOOKUP(S14,$D:$H,2)</f>
        <v>0</v>
      </c>
      <c r="U14" s="17" t="n">
        <f aca="false">VLOOKUP(S14,$D:$H,3)</f>
        <v>0</v>
      </c>
      <c r="V14" s="17" t="n">
        <f aca="false">VLOOKUP(S14,$D:$H,4)</f>
        <v>0</v>
      </c>
      <c r="W14" s="17" t="n">
        <f aca="false">VLOOKUP(S14,$D:$H,5)</f>
        <v>0</v>
      </c>
      <c r="X14" s="18"/>
      <c r="Y14" s="15" t="n">
        <f aca="false">IF(VLOOKUP(Z14,[2]Feiertage!$G$12:$H$125,2)=1,1,WEEKDAY(Z14))</f>
        <v>7</v>
      </c>
      <c r="Z14" s="16" t="n">
        <f aca="false">Z13+1</f>
        <v>44268</v>
      </c>
      <c r="AA14" s="17" t="n">
        <f aca="false">VLOOKUP(Z14,$D:$H,2)</f>
        <v>0</v>
      </c>
      <c r="AB14" s="17" t="n">
        <f aca="false">VLOOKUP(Z14,$D:$H,3)</f>
        <v>0</v>
      </c>
      <c r="AC14" s="17" t="n">
        <f aca="false">VLOOKUP(Z14,$D:$H,4)</f>
        <v>0</v>
      </c>
      <c r="AD14" s="17" t="n">
        <f aca="false">VLOOKUP(Z14,$D:$H,5)</f>
        <v>0</v>
      </c>
      <c r="AE14" s="18"/>
      <c r="AF14" s="15" t="n">
        <f aca="false">IF(VLOOKUP(AG14,[2]Feiertage!$G$12:$H$125,2)=1,1,WEEKDAY(AG14))</f>
        <v>3</v>
      </c>
      <c r="AG14" s="16" t="n">
        <f aca="false">AG13+1</f>
        <v>44299</v>
      </c>
      <c r="AH14" s="17" t="n">
        <f aca="false">VLOOKUP(AG14,$D:$H,2)</f>
        <v>0</v>
      </c>
      <c r="AI14" s="17" t="n">
        <f aca="false">VLOOKUP(AG14,$D:$H,3)</f>
        <v>0</v>
      </c>
      <c r="AJ14" s="17" t="n">
        <f aca="false">VLOOKUP(AG14,$D:$H,4)</f>
        <v>44299.6409722222</v>
      </c>
      <c r="AK14" s="17" t="n">
        <f aca="false">VLOOKUP(AG14,$D:$H,5)</f>
        <v>44299.7243055556</v>
      </c>
      <c r="AL14" s="18"/>
      <c r="AM14" s="15" t="n">
        <f aca="false">IF(VLOOKUP(AN14,[2]Feiertage!$G$12:$H$125,2)=1,1,WEEKDAY(AN14))</f>
        <v>1</v>
      </c>
      <c r="AN14" s="16" t="n">
        <f aca="false">AN13+1</f>
        <v>44329</v>
      </c>
      <c r="AO14" s="17" t="n">
        <f aca="false">VLOOKUP(AN14,$D:$H,2)</f>
        <v>0</v>
      </c>
      <c r="AP14" s="17" t="n">
        <f aca="false">VLOOKUP(AN14,$D:$H,3)</f>
        <v>0</v>
      </c>
      <c r="AQ14" s="17" t="n">
        <f aca="false">VLOOKUP(AN14,$D:$H,4)</f>
        <v>44329.6395833333</v>
      </c>
      <c r="AR14" s="17" t="n">
        <f aca="false">VLOOKUP(AN14,$D:$H,5)</f>
        <v>44329.7229166667</v>
      </c>
      <c r="AS14" s="18"/>
      <c r="AT14" s="15" t="n">
        <f aca="false">IF(VLOOKUP(AU14,[2]Feiertage!$G$12:$H$125,2)=1,1,WEEKDAY(AU14))</f>
        <v>1</v>
      </c>
      <c r="AU14" s="16" t="n">
        <f aca="false">AU13+1</f>
        <v>44360</v>
      </c>
      <c r="AV14" s="17" t="n">
        <f aca="false">VLOOKUP(AU14,$D:$H,2)</f>
        <v>0</v>
      </c>
      <c r="AW14" s="17" t="n">
        <f aca="false">VLOOKUP(AU14,$D:$H,3)</f>
        <v>0</v>
      </c>
      <c r="AX14" s="17" t="n">
        <f aca="false">VLOOKUP(AU14,$D:$H,4)</f>
        <v>44360.6666666667</v>
      </c>
      <c r="AY14" s="17" t="n">
        <f aca="false">VLOOKUP(AU14,$D:$H,5)</f>
        <v>44360.75</v>
      </c>
      <c r="AZ14" s="18"/>
      <c r="BA14" s="15" t="n">
        <f aca="false">IF(VLOOKUP(BB14,[2]Feiertage!$G$12:$H$125,2)=1,1,WEEKDAY(BB14))</f>
        <v>3</v>
      </c>
      <c r="BB14" s="16" t="n">
        <f aca="false">BB13+1</f>
        <v>44390</v>
      </c>
      <c r="BC14" s="17" t="n">
        <f aca="false">VLOOKUP(BB14,$D:$H,2)</f>
        <v>0</v>
      </c>
      <c r="BD14" s="17" t="n">
        <f aca="false">VLOOKUP(BB14,$D:$H,3)</f>
        <v>0</v>
      </c>
      <c r="BE14" s="17" t="n">
        <f aca="false">VLOOKUP(BB14,$D:$H,4)</f>
        <v>44390.68125</v>
      </c>
      <c r="BF14" s="17" t="n">
        <f aca="false">VLOOKUP(BB14,$D:$H,5)</f>
        <v>44390.7645833333</v>
      </c>
      <c r="BG14" s="18"/>
      <c r="BH14" s="15" t="n">
        <f aca="false">IF(VLOOKUP(BI14,[2]Feiertage!$G$12:$H$125,2)=1,1,WEEKDAY(BI14))</f>
        <v>6</v>
      </c>
      <c r="BI14" s="16" t="n">
        <f aca="false">BI13+1</f>
        <v>44421</v>
      </c>
      <c r="BJ14" s="17" t="n">
        <f aca="false">VLOOKUP(BI14,$D:$H,2)</f>
        <v>0</v>
      </c>
      <c r="BK14" s="17" t="n">
        <f aca="false">VLOOKUP(BI14,$D:$H,3)</f>
        <v>0</v>
      </c>
      <c r="BL14" s="17" t="n">
        <f aca="false">VLOOKUP(BI14,$D:$H,4)</f>
        <v>44421.7243055556</v>
      </c>
      <c r="BM14" s="17" t="n">
        <f aca="false">VLOOKUP(BI14,$D:$H,5)</f>
        <v>44421.8076388889</v>
      </c>
      <c r="BN14" s="18"/>
      <c r="BO14" s="15" t="n">
        <f aca="false">IF(VLOOKUP(BP14,[2]Feiertage!$G$12:$H$125,2)=1,1,WEEKDAY(BP14))</f>
        <v>2</v>
      </c>
      <c r="BP14" s="16" t="n">
        <f aca="false">BP13+1</f>
        <v>44452</v>
      </c>
      <c r="BQ14" s="17" t="n">
        <f aca="false">VLOOKUP(BP14,$D:$H,2)</f>
        <v>44452.2597222222</v>
      </c>
      <c r="BR14" s="17" t="n">
        <f aca="false">VLOOKUP(BP14,$D:$H,3)</f>
        <v>44452.3430555556</v>
      </c>
      <c r="BS14" s="17" t="n">
        <f aca="false">VLOOKUP(BP14,$D:$H,4)</f>
        <v>0</v>
      </c>
      <c r="BT14" s="17" t="n">
        <f aca="false">VLOOKUP(BP14,$D:$H,5)</f>
        <v>0</v>
      </c>
      <c r="BU14" s="18"/>
      <c r="BV14" s="15" t="n">
        <f aca="false">IF(VLOOKUP(BW14,[2]Feiertage!$G$12:$H$125,2)=1,1,WEEKDAY(BW14))</f>
        <v>4</v>
      </c>
      <c r="BW14" s="16" t="n">
        <f aca="false">BW13+1</f>
        <v>44482</v>
      </c>
      <c r="BX14" s="17" t="n">
        <f aca="false">VLOOKUP(BW14,$D:$H,2)</f>
        <v>44482.275</v>
      </c>
      <c r="BY14" s="17" t="n">
        <f aca="false">VLOOKUP(BW14,$D:$H,3)</f>
        <v>44482.3583333333</v>
      </c>
      <c r="BZ14" s="17" t="n">
        <f aca="false">VLOOKUP(BW14,$D:$H,4)</f>
        <v>0</v>
      </c>
      <c r="CA14" s="17" t="n">
        <f aca="false">VLOOKUP(BW14,$D:$H,5)</f>
        <v>0</v>
      </c>
      <c r="CB14" s="18"/>
      <c r="CC14" s="15" t="n">
        <f aca="false">IF(VLOOKUP(CD14,[2]Feiertage!$G$12:$H$125,2)=1,1,WEEKDAY(CD14))</f>
        <v>7</v>
      </c>
      <c r="CD14" s="16" t="n">
        <f aca="false">CD13+1</f>
        <v>44513</v>
      </c>
      <c r="CE14" s="17" t="n">
        <f aca="false">VLOOKUP(CD14,$D:$H,2)</f>
        <v>44513.3166666667</v>
      </c>
      <c r="CF14" s="17" t="n">
        <f aca="false">VLOOKUP(CD14,$D:$H,3)</f>
        <v>44513.4</v>
      </c>
      <c r="CG14" s="17" t="n">
        <f aca="false">VLOOKUP(CD14,$D:$H,4)</f>
        <v>44513.8569444444</v>
      </c>
      <c r="CH14" s="17" t="n">
        <f aca="false">VLOOKUP(CD14,$D:$H,5)</f>
        <v>44513.9402777778</v>
      </c>
      <c r="CI14" s="18"/>
      <c r="CJ14" s="15" t="n">
        <f aca="false">IF(VLOOKUP(CK14,[2]Feiertage!$G$12:$H$125,2)=1,1,WEEKDAY(CK14))</f>
        <v>2</v>
      </c>
      <c r="CK14" s="16" t="n">
        <f aca="false">CK13+1</f>
        <v>44543</v>
      </c>
      <c r="CL14" s="17" t="n">
        <f aca="false">VLOOKUP(CK14,$D:$H,2)</f>
        <v>44543.3444444444</v>
      </c>
      <c r="CM14" s="17" t="n">
        <f aca="false">VLOOKUP(CK14,$D:$H,3)</f>
        <v>44543.4277777778</v>
      </c>
      <c r="CN14" s="17" t="n">
        <f aca="false">VLOOKUP(CK14,$D:$H,4)</f>
        <v>0</v>
      </c>
      <c r="CO14" s="17" t="n">
        <f aca="false">VLOOKUP(CK14,$D:$H,5)</f>
        <v>0</v>
      </c>
    </row>
    <row r="15" customFormat="false" ht="15.75" hidden="false" customHeight="true" outlineLevel="0" collapsed="false">
      <c r="C15" s="15" t="n">
        <f aca="false">IF(VLOOKUP(D15,[2]Feiertage!G$12:H$125,2)=1,1,WEEKDAY(D15))</f>
        <v>5</v>
      </c>
      <c r="D15" s="16" t="n">
        <f aca="false">[2]Betriebsplan!$I31</f>
        <v>44210</v>
      </c>
      <c r="E15" s="17" t="n">
        <f aca="false">IF($I15=0,0,I15-[2]Betriebsplan!$T$8)</f>
        <v>0</v>
      </c>
      <c r="F15" s="17" t="n">
        <f aca="false">IF($I15=0,0,I15+[2]Betriebsplan!$U$8)</f>
        <v>0</v>
      </c>
      <c r="G15" s="17" t="n">
        <f aca="false">IF($J15=0,0,J15-[2]Betriebsplan!$T$8)</f>
        <v>0</v>
      </c>
      <c r="H15" s="17" t="n">
        <f aca="false">IF($J15=0,0,J15+[2]Betriebsplan!$U$8)</f>
        <v>0</v>
      </c>
      <c r="I15" s="17" t="n">
        <f aca="false">VLOOKUP(D15,[2]Betriebsplan!I$1:J$65536,2)</f>
        <v>0</v>
      </c>
      <c r="J15" s="17" t="n">
        <f aca="false">VLOOKUP($D15,[2]Betriebsplan!$I$1:K$65536,3)</f>
        <v>0</v>
      </c>
      <c r="K15" s="15" t="n">
        <f aca="false">IF(VLOOKUP(L15,[2]Feiertage!$G$12:$H$125,2)=1,1,WEEKDAY(L15))</f>
        <v>5</v>
      </c>
      <c r="L15" s="16" t="n">
        <f aca="false">[2]Betriebsplan!$I31</f>
        <v>44210</v>
      </c>
      <c r="M15" s="17" t="n">
        <f aca="false">VLOOKUP(L15,$D:$H,2)</f>
        <v>0</v>
      </c>
      <c r="N15" s="17" t="n">
        <f aca="false">VLOOKUP(L15,$D:$H,3)</f>
        <v>0</v>
      </c>
      <c r="O15" s="17" t="n">
        <f aca="false">VLOOKUP(L15,$D:$H,4)</f>
        <v>0</v>
      </c>
      <c r="P15" s="17" t="n">
        <f aca="false">VLOOKUP(L15,$D:$H,5)</f>
        <v>0</v>
      </c>
      <c r="Q15" s="18"/>
      <c r="R15" s="15" t="n">
        <f aca="false">IF(VLOOKUP(S15,[2]Feiertage!$G$12:$H$125,2)=1,1,WEEKDAY(S15))</f>
        <v>1</v>
      </c>
      <c r="S15" s="16" t="n">
        <f aca="false">S14+1</f>
        <v>44241</v>
      </c>
      <c r="T15" s="17" t="n">
        <f aca="false">VLOOKUP(S15,$D:$H,2)</f>
        <v>0</v>
      </c>
      <c r="U15" s="17" t="n">
        <f aca="false">VLOOKUP(S15,$D:$H,3)</f>
        <v>0</v>
      </c>
      <c r="V15" s="17" t="n">
        <f aca="false">VLOOKUP(S15,$D:$H,4)</f>
        <v>0</v>
      </c>
      <c r="W15" s="17" t="n">
        <f aca="false">VLOOKUP(S15,$D:$H,5)</f>
        <v>0</v>
      </c>
      <c r="X15" s="18"/>
      <c r="Y15" s="15" t="n">
        <f aca="false">IF(VLOOKUP(Z15,[2]Feiertage!$G$12:$H$125,2)=1,1,WEEKDAY(Z15))</f>
        <v>1</v>
      </c>
      <c r="Z15" s="16" t="n">
        <f aca="false">Z14+1</f>
        <v>44269</v>
      </c>
      <c r="AA15" s="17" t="n">
        <f aca="false">VLOOKUP(Z15,$D:$H,2)</f>
        <v>0</v>
      </c>
      <c r="AB15" s="17" t="n">
        <f aca="false">VLOOKUP(Z15,$D:$H,3)</f>
        <v>0</v>
      </c>
      <c r="AC15" s="17" t="n">
        <f aca="false">VLOOKUP(Z15,$D:$H,4)</f>
        <v>0</v>
      </c>
      <c r="AD15" s="17" t="n">
        <f aca="false">VLOOKUP(Z15,$D:$H,5)</f>
        <v>0</v>
      </c>
      <c r="AE15" s="18"/>
      <c r="AF15" s="15" t="n">
        <f aca="false">IF(VLOOKUP(AG15,[2]Feiertage!$G$12:$H$125,2)=1,1,WEEKDAY(AG15))</f>
        <v>4</v>
      </c>
      <c r="AG15" s="16" t="n">
        <f aca="false">AG14+1</f>
        <v>44300</v>
      </c>
      <c r="AH15" s="17" t="n">
        <f aca="false">VLOOKUP(AG15,$D:$H,2)</f>
        <v>0</v>
      </c>
      <c r="AI15" s="17" t="n">
        <f aca="false">VLOOKUP(AG15,$D:$H,3)</f>
        <v>0</v>
      </c>
      <c r="AJ15" s="17" t="n">
        <f aca="false">VLOOKUP(AG15,$D:$H,4)</f>
        <v>44300.6604166667</v>
      </c>
      <c r="AK15" s="17" t="n">
        <f aca="false">VLOOKUP(AG15,$D:$H,5)</f>
        <v>44300.74375</v>
      </c>
      <c r="AL15" s="18"/>
      <c r="AM15" s="15" t="n">
        <f aca="false">IF(VLOOKUP(AN15,[2]Feiertage!$G$12:$H$125,2)=1,1,WEEKDAY(AN15))</f>
        <v>6</v>
      </c>
      <c r="AN15" s="16" t="n">
        <f aca="false">AN14+1</f>
        <v>44330</v>
      </c>
      <c r="AO15" s="17" t="n">
        <f aca="false">VLOOKUP(AN15,$D:$H,2)</f>
        <v>0</v>
      </c>
      <c r="AP15" s="17" t="n">
        <f aca="false">VLOOKUP(AN15,$D:$H,3)</f>
        <v>0</v>
      </c>
      <c r="AQ15" s="17" t="n">
        <f aca="false">VLOOKUP(AN15,$D:$H,4)</f>
        <v>44330.6583333333</v>
      </c>
      <c r="AR15" s="17" t="n">
        <f aca="false">VLOOKUP(AN15,$D:$H,5)</f>
        <v>44330.7416666667</v>
      </c>
      <c r="AS15" s="18"/>
      <c r="AT15" s="15" t="n">
        <f aca="false">IF(VLOOKUP(AU15,[2]Feiertage!$G$12:$H$125,2)=1,1,WEEKDAY(AU15))</f>
        <v>2</v>
      </c>
      <c r="AU15" s="16" t="n">
        <f aca="false">AU14+1</f>
        <v>44361</v>
      </c>
      <c r="AV15" s="17" t="n">
        <f aca="false">VLOOKUP(AU15,$D:$H,2)</f>
        <v>0</v>
      </c>
      <c r="AW15" s="17" t="n">
        <f aca="false">VLOOKUP(AU15,$D:$H,3)</f>
        <v>0</v>
      </c>
      <c r="AX15" s="17" t="n">
        <f aca="false">VLOOKUP(AU15,$D:$H,4)</f>
        <v>44361.6902777778</v>
      </c>
      <c r="AY15" s="17" t="n">
        <f aca="false">VLOOKUP(AU15,$D:$H,5)</f>
        <v>44361.7736111111</v>
      </c>
      <c r="AZ15" s="18"/>
      <c r="BA15" s="15" t="n">
        <f aca="false">IF(VLOOKUP(BB15,[2]Feiertage!$G$12:$H$125,2)=1,1,WEEKDAY(BB15))</f>
        <v>4</v>
      </c>
      <c r="BB15" s="16" t="n">
        <f aca="false">BB14+1</f>
        <v>44391</v>
      </c>
      <c r="BC15" s="17" t="n">
        <f aca="false">VLOOKUP(BB15,$D:$H,2)</f>
        <v>0</v>
      </c>
      <c r="BD15" s="17" t="n">
        <f aca="false">VLOOKUP(BB15,$D:$H,3)</f>
        <v>0</v>
      </c>
      <c r="BE15" s="17" t="n">
        <f aca="false">VLOOKUP(BB15,$D:$H,4)</f>
        <v>44391.7069444444</v>
      </c>
      <c r="BF15" s="17" t="n">
        <f aca="false">VLOOKUP(BB15,$D:$H,5)</f>
        <v>44391.7902777778</v>
      </c>
      <c r="BG15" s="18"/>
      <c r="BH15" s="15" t="n">
        <f aca="false">IF(VLOOKUP(BI15,[2]Feiertage!$G$12:$H$125,2)=1,1,WEEKDAY(BI15))</f>
        <v>7</v>
      </c>
      <c r="BI15" s="16" t="n">
        <f aca="false">BI14+1</f>
        <v>44422</v>
      </c>
      <c r="BJ15" s="17" t="n">
        <f aca="false">VLOOKUP(BI15,$D:$H,2)</f>
        <v>44422.2493055556</v>
      </c>
      <c r="BK15" s="17" t="n">
        <f aca="false">VLOOKUP(BI15,$D:$H,3)</f>
        <v>44422.3326388889</v>
      </c>
      <c r="BL15" s="17" t="n">
        <f aca="false">VLOOKUP(BI15,$D:$H,4)</f>
        <v>44422.7555555556</v>
      </c>
      <c r="BM15" s="17" t="n">
        <f aca="false">VLOOKUP(BI15,$D:$H,5)</f>
        <v>44422.8388888889</v>
      </c>
      <c r="BN15" s="18"/>
      <c r="BO15" s="15" t="n">
        <f aca="false">IF(VLOOKUP(BP15,[2]Feiertage!$G$12:$H$125,2)=1,1,WEEKDAY(BP15))</f>
        <v>3</v>
      </c>
      <c r="BP15" s="16" t="n">
        <f aca="false">BP14+1</f>
        <v>44453</v>
      </c>
      <c r="BQ15" s="17" t="n">
        <f aca="false">VLOOKUP(BP15,$D:$H,2)</f>
        <v>44453.2909722222</v>
      </c>
      <c r="BR15" s="17" t="n">
        <f aca="false">VLOOKUP(BP15,$D:$H,3)</f>
        <v>44453.3743055556</v>
      </c>
      <c r="BS15" s="17" t="n">
        <f aca="false">VLOOKUP(BP15,$D:$H,4)</f>
        <v>0</v>
      </c>
      <c r="BT15" s="17" t="n">
        <f aca="false">VLOOKUP(BP15,$D:$H,5)</f>
        <v>0</v>
      </c>
      <c r="BU15" s="18"/>
      <c r="BV15" s="15" t="n">
        <f aca="false">IF(VLOOKUP(BW15,[2]Feiertage!$G$12:$H$125,2)=1,1,WEEKDAY(BW15))</f>
        <v>5</v>
      </c>
      <c r="BW15" s="16" t="n">
        <f aca="false">BW14+1</f>
        <v>44483</v>
      </c>
      <c r="BX15" s="17" t="n">
        <f aca="false">VLOOKUP(BW15,$D:$H,2)</f>
        <v>44483.3173611111</v>
      </c>
      <c r="BY15" s="17" t="n">
        <f aca="false">VLOOKUP(BW15,$D:$H,3)</f>
        <v>44483.4006944444</v>
      </c>
      <c r="BZ15" s="17" t="n">
        <f aca="false">VLOOKUP(BW15,$D:$H,4)</f>
        <v>0</v>
      </c>
      <c r="CA15" s="17" t="n">
        <f aca="false">VLOOKUP(BW15,$D:$H,5)</f>
        <v>0</v>
      </c>
      <c r="CB15" s="18"/>
      <c r="CC15" s="15" t="n">
        <f aca="false">IF(VLOOKUP(CD15,[2]Feiertage!$G$12:$H$125,2)=1,1,WEEKDAY(CD15))</f>
        <v>1</v>
      </c>
      <c r="CD15" s="16" t="n">
        <f aca="false">CD14+1</f>
        <v>44514</v>
      </c>
      <c r="CE15" s="17" t="n">
        <f aca="false">VLOOKUP(CD15,$D:$H,2)</f>
        <v>44514.3743055556</v>
      </c>
      <c r="CF15" s="17" t="n">
        <f aca="false">VLOOKUP(CD15,$D:$H,3)</f>
        <v>44514.4576388889</v>
      </c>
      <c r="CG15" s="17" t="n">
        <f aca="false">VLOOKUP(CD15,$D:$H,4)</f>
        <v>44514.9138888889</v>
      </c>
      <c r="CH15" s="17" t="n">
        <f aca="false">VLOOKUP(CD15,$D:$H,5)</f>
        <v>44514.9972222222</v>
      </c>
      <c r="CI15" s="18"/>
      <c r="CJ15" s="15" t="n">
        <f aca="false">IF(VLOOKUP(CK15,[2]Feiertage!$G$12:$H$125,2)=1,1,WEEKDAY(CK15))</f>
        <v>3</v>
      </c>
      <c r="CK15" s="16" t="n">
        <f aca="false">CK14+1</f>
        <v>44544</v>
      </c>
      <c r="CL15" s="17" t="n">
        <f aca="false">VLOOKUP(CK15,$D:$H,2)</f>
        <v>44544.3930555556</v>
      </c>
      <c r="CM15" s="17" t="n">
        <f aca="false">VLOOKUP(CK15,$D:$H,3)</f>
        <v>44544.4763888889</v>
      </c>
      <c r="CN15" s="17" t="n">
        <f aca="false">VLOOKUP(CK15,$D:$H,4)</f>
        <v>0</v>
      </c>
      <c r="CO15" s="17" t="n">
        <f aca="false">VLOOKUP(CK15,$D:$H,5)</f>
        <v>0</v>
      </c>
    </row>
    <row r="16" customFormat="false" ht="15.75" hidden="false" customHeight="true" outlineLevel="0" collapsed="false">
      <c r="C16" s="15" t="n">
        <f aca="false">IF(VLOOKUP(D16,[2]Feiertage!G$12:H$125,2)=1,1,WEEKDAY(D16))</f>
        <v>6</v>
      </c>
      <c r="D16" s="16" t="n">
        <f aca="false">[2]Betriebsplan!$I32</f>
        <v>44211</v>
      </c>
      <c r="E16" s="17" t="n">
        <f aca="false">IF($I16=0,0,I16-[2]Betriebsplan!$T$8)</f>
        <v>0</v>
      </c>
      <c r="F16" s="17" t="n">
        <f aca="false">IF($I16=0,0,I16+[2]Betriebsplan!$U$8)</f>
        <v>0</v>
      </c>
      <c r="G16" s="17" t="n">
        <f aca="false">IF($J16=0,0,J16-[2]Betriebsplan!$T$8)</f>
        <v>44211.6243055556</v>
      </c>
      <c r="H16" s="17" t="n">
        <f aca="false">IF($J16=0,0,J16+[2]Betriebsplan!$U$8)</f>
        <v>44211.7076388889</v>
      </c>
      <c r="I16" s="17" t="n">
        <f aca="false">VLOOKUP(D16,[2]Betriebsplan!I$1:J$65536,2)</f>
        <v>0</v>
      </c>
      <c r="J16" s="17" t="n">
        <f aca="false">VLOOKUP($D16,[2]Betriebsplan!$I$1:K$65536,3)</f>
        <v>44211.7076388889</v>
      </c>
      <c r="K16" s="15" t="n">
        <f aca="false">IF(VLOOKUP(L16,[2]Feiertage!$G$12:$H$125,2)=1,1,WEEKDAY(L16))</f>
        <v>6</v>
      </c>
      <c r="L16" s="16" t="n">
        <f aca="false">[2]Betriebsplan!$I32</f>
        <v>44211</v>
      </c>
      <c r="M16" s="17" t="n">
        <f aca="false">VLOOKUP(L16,$D:$H,2)</f>
        <v>0</v>
      </c>
      <c r="N16" s="17" t="n">
        <f aca="false">VLOOKUP(L16,$D:$H,3)</f>
        <v>0</v>
      </c>
      <c r="O16" s="17" t="n">
        <f aca="false">VLOOKUP(L16,$D:$H,4)</f>
        <v>44211.6243055556</v>
      </c>
      <c r="P16" s="17" t="n">
        <f aca="false">VLOOKUP(L16,$D:$H,5)</f>
        <v>44211.7076388889</v>
      </c>
      <c r="Q16" s="18"/>
      <c r="R16" s="15" t="n">
        <f aca="false">IF(VLOOKUP(S16,[2]Feiertage!$G$12:$H$125,2)=1,1,WEEKDAY(S16))</f>
        <v>2</v>
      </c>
      <c r="S16" s="16" t="n">
        <f aca="false">S15+1</f>
        <v>44242</v>
      </c>
      <c r="T16" s="17" t="n">
        <f aca="false">VLOOKUP(S16,$D:$H,2)</f>
        <v>0</v>
      </c>
      <c r="U16" s="17" t="n">
        <f aca="false">VLOOKUP(S16,$D:$H,3)</f>
        <v>0</v>
      </c>
      <c r="V16" s="17" t="n">
        <f aca="false">VLOOKUP(S16,$D:$H,4)</f>
        <v>44242.6618055556</v>
      </c>
      <c r="W16" s="17" t="n">
        <f aca="false">VLOOKUP(S16,$D:$H,5)</f>
        <v>44242.7451388889</v>
      </c>
      <c r="X16" s="18"/>
      <c r="Y16" s="15" t="n">
        <f aca="false">IF(VLOOKUP(Z16,[2]Feiertage!$G$12:$H$125,2)=1,1,WEEKDAY(Z16))</f>
        <v>2</v>
      </c>
      <c r="Z16" s="16" t="n">
        <f aca="false">Z15+1</f>
        <v>44270</v>
      </c>
      <c r="AA16" s="17" t="n">
        <f aca="false">VLOOKUP(Z16,$D:$H,2)</f>
        <v>0</v>
      </c>
      <c r="AB16" s="17" t="n">
        <f aca="false">VLOOKUP(Z16,$D:$H,3)</f>
        <v>0</v>
      </c>
      <c r="AC16" s="17" t="n">
        <f aca="false">VLOOKUP(Z16,$D:$H,4)</f>
        <v>44270.6201388889</v>
      </c>
      <c r="AD16" s="17" t="n">
        <f aca="false">VLOOKUP(Z16,$D:$H,5)</f>
        <v>44270.7034722222</v>
      </c>
      <c r="AE16" s="18"/>
      <c r="AF16" s="15" t="n">
        <f aca="false">IF(VLOOKUP(AG16,[2]Feiertage!$G$12:$H$125,2)=1,1,WEEKDAY(AG16))</f>
        <v>5</v>
      </c>
      <c r="AG16" s="16" t="n">
        <f aca="false">AG15+1</f>
        <v>44301</v>
      </c>
      <c r="AH16" s="17" t="n">
        <f aca="false">VLOOKUP(AG16,$D:$H,2)</f>
        <v>0</v>
      </c>
      <c r="AI16" s="17" t="n">
        <f aca="false">VLOOKUP(AG16,$D:$H,3)</f>
        <v>0</v>
      </c>
      <c r="AJ16" s="17" t="n">
        <f aca="false">VLOOKUP(AG16,$D:$H,4)</f>
        <v>44301.6784722222</v>
      </c>
      <c r="AK16" s="17" t="n">
        <f aca="false">VLOOKUP(AG16,$D:$H,5)</f>
        <v>44301.7618055556</v>
      </c>
      <c r="AL16" s="18"/>
      <c r="AM16" s="15" t="n">
        <f aca="false">IF(VLOOKUP(AN16,[2]Feiertage!$G$12:$H$125,2)=1,1,WEEKDAY(AN16))</f>
        <v>7</v>
      </c>
      <c r="AN16" s="16" t="n">
        <f aca="false">AN15+1</f>
        <v>44331</v>
      </c>
      <c r="AO16" s="17" t="n">
        <f aca="false">VLOOKUP(AN16,$D:$H,2)</f>
        <v>44331.1701388889</v>
      </c>
      <c r="AP16" s="17" t="n">
        <f aca="false">VLOOKUP(AN16,$D:$H,3)</f>
        <v>44331.2534722222</v>
      </c>
      <c r="AQ16" s="17" t="n">
        <f aca="false">VLOOKUP(AN16,$D:$H,4)</f>
        <v>44331.6791666667</v>
      </c>
      <c r="AR16" s="17" t="n">
        <f aca="false">VLOOKUP(AN16,$D:$H,5)</f>
        <v>44331.7625</v>
      </c>
      <c r="AS16" s="18"/>
      <c r="AT16" s="15" t="n">
        <f aca="false">IF(VLOOKUP(AU16,[2]Feiertage!$G$12:$H$125,2)=1,1,WEEKDAY(AU16))</f>
        <v>3</v>
      </c>
      <c r="AU16" s="16" t="n">
        <f aca="false">AU15+1</f>
        <v>44362</v>
      </c>
      <c r="AV16" s="17" t="n">
        <f aca="false">VLOOKUP(AU16,$D:$H,2)</f>
        <v>44362.2111111111</v>
      </c>
      <c r="AW16" s="17" t="n">
        <f aca="false">VLOOKUP(AU16,$D:$H,3)</f>
        <v>44362.2944444445</v>
      </c>
      <c r="AX16" s="17" t="n">
        <f aca="false">VLOOKUP(AU16,$D:$H,4)</f>
        <v>44362.7159722222</v>
      </c>
      <c r="AY16" s="17" t="n">
        <f aca="false">VLOOKUP(AU16,$D:$H,5)</f>
        <v>44362.7993055556</v>
      </c>
      <c r="AZ16" s="18"/>
      <c r="BA16" s="15" t="n">
        <f aca="false">IF(VLOOKUP(BB16,[2]Feiertage!$G$12:$H$125,2)=1,1,WEEKDAY(BB16))</f>
        <v>5</v>
      </c>
      <c r="BB16" s="16" t="n">
        <f aca="false">BB15+1</f>
        <v>44392</v>
      </c>
      <c r="BC16" s="17" t="n">
        <f aca="false">VLOOKUP(BB16,$D:$H,2)</f>
        <v>44392.2319444445</v>
      </c>
      <c r="BD16" s="17" t="n">
        <f aca="false">VLOOKUP(BB16,$D:$H,3)</f>
        <v>44392.3152777778</v>
      </c>
      <c r="BE16" s="17" t="n">
        <f aca="false">VLOOKUP(BB16,$D:$H,4)</f>
        <v>44392.7361111111</v>
      </c>
      <c r="BF16" s="17" t="n">
        <f aca="false">VLOOKUP(BB16,$D:$H,5)</f>
        <v>44392.8194444445</v>
      </c>
      <c r="BG16" s="18"/>
      <c r="BH16" s="15" t="n">
        <f aca="false">IF(VLOOKUP(BI16,[2]Feiertage!$G$12:$H$125,2)=1,1,WEEKDAY(BI16))</f>
        <v>1</v>
      </c>
      <c r="BI16" s="16" t="n">
        <f aca="false">BI15+1</f>
        <v>44423</v>
      </c>
      <c r="BJ16" s="17" t="n">
        <f aca="false">VLOOKUP(BI16,$D:$H,2)</f>
        <v>44423.2805555556</v>
      </c>
      <c r="BK16" s="17" t="n">
        <f aca="false">VLOOKUP(BI16,$D:$H,3)</f>
        <v>44423.3638888889</v>
      </c>
      <c r="BL16" s="17" t="n">
        <f aca="false">VLOOKUP(BI16,$D:$H,4)</f>
        <v>44423.7875</v>
      </c>
      <c r="BM16" s="17" t="n">
        <f aca="false">VLOOKUP(BI16,$D:$H,5)</f>
        <v>44423.8708333333</v>
      </c>
      <c r="BN16" s="18"/>
      <c r="BO16" s="15" t="n">
        <f aca="false">IF(VLOOKUP(BP16,[2]Feiertage!$G$12:$H$125,2)=1,1,WEEKDAY(BP16))</f>
        <v>4</v>
      </c>
      <c r="BP16" s="16" t="n">
        <f aca="false">BP15+1</f>
        <v>44454</v>
      </c>
      <c r="BQ16" s="17" t="n">
        <f aca="false">VLOOKUP(BP16,$D:$H,2)</f>
        <v>44454.3305555556</v>
      </c>
      <c r="BR16" s="17" t="n">
        <f aca="false">VLOOKUP(BP16,$D:$H,3)</f>
        <v>44454.4138888889</v>
      </c>
      <c r="BS16" s="17" t="n">
        <f aca="false">VLOOKUP(BP16,$D:$H,4)</f>
        <v>0</v>
      </c>
      <c r="BT16" s="17" t="n">
        <f aca="false">VLOOKUP(BP16,$D:$H,5)</f>
        <v>0</v>
      </c>
      <c r="BU16" s="18"/>
      <c r="BV16" s="15" t="n">
        <f aca="false">IF(VLOOKUP(BW16,[2]Feiertage!$G$12:$H$125,2)=1,1,WEEKDAY(BW16))</f>
        <v>6</v>
      </c>
      <c r="BW16" s="16" t="n">
        <f aca="false">BW15+1</f>
        <v>44484</v>
      </c>
      <c r="BX16" s="17" t="n">
        <f aca="false">VLOOKUP(BW16,$D:$H,2)</f>
        <v>44484.3722222222</v>
      </c>
      <c r="BY16" s="17" t="n">
        <f aca="false">VLOOKUP(BW16,$D:$H,3)</f>
        <v>44484.4555555556</v>
      </c>
      <c r="BZ16" s="17" t="n">
        <f aca="false">VLOOKUP(BW16,$D:$H,4)</f>
        <v>0</v>
      </c>
      <c r="CA16" s="17" t="n">
        <f aca="false">VLOOKUP(BW16,$D:$H,5)</f>
        <v>0</v>
      </c>
      <c r="CB16" s="18"/>
      <c r="CC16" s="15" t="n">
        <f aca="false">IF(VLOOKUP(CD16,[2]Feiertage!$G$12:$H$125,2)=1,1,WEEKDAY(CD16))</f>
        <v>2</v>
      </c>
      <c r="CD16" s="16" t="n">
        <f aca="false">CD15+1</f>
        <v>44515</v>
      </c>
      <c r="CE16" s="17" t="n">
        <f aca="false">VLOOKUP(CD16,$D:$H,2)</f>
        <v>44515.4291666667</v>
      </c>
      <c r="CF16" s="17" t="n">
        <f aca="false">VLOOKUP(CD16,$D:$H,3)</f>
        <v>44515.5125</v>
      </c>
      <c r="CG16" s="17" t="n">
        <f aca="false">VLOOKUP(CD16,$D:$H,4)</f>
        <v>0</v>
      </c>
      <c r="CH16" s="17" t="n">
        <f aca="false">VLOOKUP(CD16,$D:$H,5)</f>
        <v>0</v>
      </c>
      <c r="CI16" s="18"/>
      <c r="CJ16" s="15" t="n">
        <f aca="false">IF(VLOOKUP(CK16,[2]Feiertage!$G$12:$H$125,2)=1,1,WEEKDAY(CK16))</f>
        <v>4</v>
      </c>
      <c r="CK16" s="16" t="n">
        <f aca="false">CK15+1</f>
        <v>44545</v>
      </c>
      <c r="CL16" s="17" t="n">
        <f aca="false">VLOOKUP(CK16,$D:$H,2)</f>
        <v>0</v>
      </c>
      <c r="CM16" s="17" t="n">
        <f aca="false">VLOOKUP(CK16,$D:$H,3)</f>
        <v>0</v>
      </c>
      <c r="CN16" s="17" t="n">
        <f aca="false">VLOOKUP(CK16,$D:$H,4)</f>
        <v>0</v>
      </c>
      <c r="CO16" s="17" t="n">
        <f aca="false">VLOOKUP(CK16,$D:$H,5)</f>
        <v>0</v>
      </c>
    </row>
    <row r="17" customFormat="false" ht="15.75" hidden="false" customHeight="true" outlineLevel="0" collapsed="false">
      <c r="C17" s="15" t="n">
        <f aca="false">IF(VLOOKUP(D17,[2]Feiertage!G$12:H$125,2)=1,1,WEEKDAY(D17))</f>
        <v>7</v>
      </c>
      <c r="D17" s="16" t="n">
        <f aca="false">[2]Betriebsplan!$I33</f>
        <v>44212</v>
      </c>
      <c r="E17" s="17" t="n">
        <f aca="false">IF($I17=0,0,I17-[2]Betriebsplan!$T$8)</f>
        <v>0</v>
      </c>
      <c r="F17" s="17" t="n">
        <f aca="false">IF($I17=0,0,I17+[2]Betriebsplan!$U$8)</f>
        <v>0</v>
      </c>
      <c r="G17" s="17" t="n">
        <f aca="false">IF($J17=0,0,J17-[2]Betriebsplan!$T$8)</f>
        <v>0</v>
      </c>
      <c r="H17" s="17" t="n">
        <f aca="false">IF($J17=0,0,J17+[2]Betriebsplan!$U$8)</f>
        <v>0</v>
      </c>
      <c r="I17" s="17" t="n">
        <f aca="false">VLOOKUP(D17,[2]Betriebsplan!I$1:J$65536,2)</f>
        <v>0</v>
      </c>
      <c r="J17" s="17" t="n">
        <f aca="false">VLOOKUP($D17,[2]Betriebsplan!$I$1:K$65536,3)</f>
        <v>0</v>
      </c>
      <c r="K17" s="15" t="n">
        <f aca="false">IF(VLOOKUP(L17,[2]Feiertage!$G$12:$H$125,2)=1,1,WEEKDAY(L17))</f>
        <v>7</v>
      </c>
      <c r="L17" s="16" t="n">
        <f aca="false">[2]Betriebsplan!$I33</f>
        <v>44212</v>
      </c>
      <c r="M17" s="17" t="n">
        <f aca="false">VLOOKUP(L17,$D:$H,2)</f>
        <v>0</v>
      </c>
      <c r="N17" s="17" t="n">
        <f aca="false">VLOOKUP(L17,$D:$H,3)</f>
        <v>0</v>
      </c>
      <c r="O17" s="17" t="n">
        <f aca="false">VLOOKUP(L17,$D:$H,4)</f>
        <v>0</v>
      </c>
      <c r="P17" s="17" t="n">
        <f aca="false">VLOOKUP(L17,$D:$H,5)</f>
        <v>0</v>
      </c>
      <c r="Q17" s="18"/>
      <c r="R17" s="15" t="n">
        <f aca="false">IF(VLOOKUP(S17,[2]Feiertage!$G$12:$H$125,2)=1,1,WEEKDAY(S17))</f>
        <v>3</v>
      </c>
      <c r="S17" s="16" t="n">
        <f aca="false">S16+1</f>
        <v>44243</v>
      </c>
      <c r="T17" s="17" t="n">
        <f aca="false">VLOOKUP(S17,$D:$H,2)</f>
        <v>0</v>
      </c>
      <c r="U17" s="17" t="n">
        <f aca="false">VLOOKUP(S17,$D:$H,3)</f>
        <v>0</v>
      </c>
      <c r="V17" s="17" t="n">
        <f aca="false">VLOOKUP(S17,$D:$H,4)</f>
        <v>44243.6833333333</v>
      </c>
      <c r="W17" s="17" t="n">
        <f aca="false">VLOOKUP(S17,$D:$H,5)</f>
        <v>44243.7666666667</v>
      </c>
      <c r="X17" s="18"/>
      <c r="Y17" s="15" t="n">
        <f aca="false">IF(VLOOKUP(Z17,[2]Feiertage!$G$12:$H$125,2)=1,1,WEEKDAY(Z17))</f>
        <v>3</v>
      </c>
      <c r="Z17" s="16" t="n">
        <f aca="false">Z16+1</f>
        <v>44271</v>
      </c>
      <c r="AA17" s="17" t="n">
        <f aca="false">VLOOKUP(Z17,$D:$H,2)</f>
        <v>0</v>
      </c>
      <c r="AB17" s="17" t="n">
        <f aca="false">VLOOKUP(Z17,$D:$H,3)</f>
        <v>0</v>
      </c>
      <c r="AC17" s="17" t="n">
        <f aca="false">VLOOKUP(Z17,$D:$H,4)</f>
        <v>44271.6402777778</v>
      </c>
      <c r="AD17" s="17" t="n">
        <f aca="false">VLOOKUP(Z17,$D:$H,5)</f>
        <v>44271.7236111111</v>
      </c>
      <c r="AE17" s="18"/>
      <c r="AF17" s="15" t="n">
        <f aca="false">IF(VLOOKUP(AG17,[2]Feiertage!$G$12:$H$125,2)=1,1,WEEKDAY(AG17))</f>
        <v>6</v>
      </c>
      <c r="AG17" s="16" t="n">
        <f aca="false">AG16+1</f>
        <v>44302</v>
      </c>
      <c r="AH17" s="17" t="n">
        <f aca="false">VLOOKUP(AG17,$D:$H,2)</f>
        <v>0</v>
      </c>
      <c r="AI17" s="17" t="n">
        <f aca="false">VLOOKUP(AG17,$D:$H,3)</f>
        <v>0</v>
      </c>
      <c r="AJ17" s="17" t="n">
        <f aca="false">VLOOKUP(AG17,$D:$H,4)</f>
        <v>44302.6979166667</v>
      </c>
      <c r="AK17" s="17" t="n">
        <f aca="false">VLOOKUP(AG17,$D:$H,5)</f>
        <v>44302.78125</v>
      </c>
      <c r="AL17" s="18"/>
      <c r="AM17" s="15" t="n">
        <f aca="false">IF(VLOOKUP(AN17,[2]Feiertage!$G$12:$H$125,2)=1,1,WEEKDAY(AN17))</f>
        <v>1</v>
      </c>
      <c r="AN17" s="16" t="n">
        <f aca="false">AN16+1</f>
        <v>44332</v>
      </c>
      <c r="AO17" s="17" t="n">
        <f aca="false">VLOOKUP(AN17,$D:$H,2)</f>
        <v>44332.19375</v>
      </c>
      <c r="AP17" s="17" t="n">
        <f aca="false">VLOOKUP(AN17,$D:$H,3)</f>
        <v>44332.2770833333</v>
      </c>
      <c r="AQ17" s="17" t="n">
        <f aca="false">VLOOKUP(AN17,$D:$H,4)</f>
        <v>44332.7013888889</v>
      </c>
      <c r="AR17" s="17" t="n">
        <f aca="false">VLOOKUP(AN17,$D:$H,5)</f>
        <v>44332.7847222222</v>
      </c>
      <c r="AS17" s="18"/>
      <c r="AT17" s="15" t="n">
        <f aca="false">IF(VLOOKUP(AU17,[2]Feiertage!$G$12:$H$125,2)=1,1,WEEKDAY(AU17))</f>
        <v>4</v>
      </c>
      <c r="AU17" s="16" t="n">
        <f aca="false">AU16+1</f>
        <v>44363</v>
      </c>
      <c r="AV17" s="17" t="n">
        <f aca="false">VLOOKUP(AU17,$D:$H,2)</f>
        <v>0</v>
      </c>
      <c r="AW17" s="17" t="n">
        <f aca="false">VLOOKUP(AU17,$D:$H,3)</f>
        <v>0</v>
      </c>
      <c r="AX17" s="17" t="n">
        <f aca="false">VLOOKUP(AU17,$D:$H,4)</f>
        <v>44363.7444444444</v>
      </c>
      <c r="AY17" s="17" t="n">
        <f aca="false">VLOOKUP(AU17,$D:$H,5)</f>
        <v>44363.8277777778</v>
      </c>
      <c r="AZ17" s="18"/>
      <c r="BA17" s="15" t="n">
        <f aca="false">IF(VLOOKUP(BB17,[2]Feiertage!$G$12:$H$125,2)=1,1,WEEKDAY(BB17))</f>
        <v>6</v>
      </c>
      <c r="BB17" s="16" t="n">
        <f aca="false">BB16+1</f>
        <v>44393</v>
      </c>
      <c r="BC17" s="17" t="n">
        <f aca="false">VLOOKUP(BB17,$D:$H,2)</f>
        <v>44393.2645833333</v>
      </c>
      <c r="BD17" s="17" t="n">
        <f aca="false">VLOOKUP(BB17,$D:$H,3)</f>
        <v>44393.3479166667</v>
      </c>
      <c r="BE17" s="17" t="n">
        <f aca="false">VLOOKUP(BB17,$D:$H,4)</f>
        <v>44393.7680555556</v>
      </c>
      <c r="BF17" s="17" t="n">
        <f aca="false">VLOOKUP(BB17,$D:$H,5)</f>
        <v>44393.8513888889</v>
      </c>
      <c r="BG17" s="18"/>
      <c r="BH17" s="15" t="n">
        <f aca="false">IF(VLOOKUP(BI17,[2]Feiertage!$G$12:$H$125,2)=1,1,WEEKDAY(BI17))</f>
        <v>2</v>
      </c>
      <c r="BI17" s="16" t="n">
        <f aca="false">BI16+1</f>
        <v>44424</v>
      </c>
      <c r="BJ17" s="17" t="n">
        <f aca="false">VLOOKUP(BI17,$D:$H,2)</f>
        <v>44424.3111111111</v>
      </c>
      <c r="BK17" s="17" t="n">
        <f aca="false">VLOOKUP(BI17,$D:$H,3)</f>
        <v>44424.3944444444</v>
      </c>
      <c r="BL17" s="17" t="n">
        <f aca="false">VLOOKUP(BI17,$D:$H,4)</f>
        <v>0</v>
      </c>
      <c r="BM17" s="17" t="n">
        <f aca="false">VLOOKUP(BI17,$D:$H,5)</f>
        <v>0</v>
      </c>
      <c r="BN17" s="18"/>
      <c r="BO17" s="15" t="n">
        <f aca="false">IF(VLOOKUP(BP17,[2]Feiertage!$G$12:$H$125,2)=1,1,WEEKDAY(BP17))</f>
        <v>5</v>
      </c>
      <c r="BP17" s="16" t="n">
        <f aca="false">BP16+1</f>
        <v>44455</v>
      </c>
      <c r="BQ17" s="17" t="n">
        <f aca="false">VLOOKUP(BP17,$D:$H,2)</f>
        <v>44455.3826388889</v>
      </c>
      <c r="BR17" s="17" t="n">
        <f aca="false">VLOOKUP(BP17,$D:$H,3)</f>
        <v>44455.4659722222</v>
      </c>
      <c r="BS17" s="17" t="n">
        <f aca="false">VLOOKUP(BP17,$D:$H,4)</f>
        <v>0</v>
      </c>
      <c r="BT17" s="17" t="n">
        <f aca="false">VLOOKUP(BP17,$D:$H,5)</f>
        <v>0</v>
      </c>
      <c r="BU17" s="18"/>
      <c r="BV17" s="15" t="n">
        <f aca="false">IF(VLOOKUP(BW17,[2]Feiertage!$G$12:$H$125,2)=1,1,WEEKDAY(BW17))</f>
        <v>7</v>
      </c>
      <c r="BW17" s="16" t="n">
        <f aca="false">BW16+1</f>
        <v>44485</v>
      </c>
      <c r="BX17" s="17" t="n">
        <f aca="false">VLOOKUP(BW17,$D:$H,2)</f>
        <v>44485.4354166667</v>
      </c>
      <c r="BY17" s="17" t="n">
        <f aca="false">VLOOKUP(BW17,$D:$H,3)</f>
        <v>44485.51875</v>
      </c>
      <c r="BZ17" s="17" t="n">
        <f aca="false">VLOOKUP(BW17,$D:$H,4)</f>
        <v>0</v>
      </c>
      <c r="CA17" s="17" t="n">
        <f aca="false">VLOOKUP(BW17,$D:$H,5)</f>
        <v>0</v>
      </c>
      <c r="CB17" s="18"/>
      <c r="CC17" s="15" t="n">
        <f aca="false">IF(VLOOKUP(CD17,[2]Feiertage!$G$12:$H$125,2)=1,1,WEEKDAY(CD17))</f>
        <v>3</v>
      </c>
      <c r="CD17" s="16" t="n">
        <f aca="false">CD16+1</f>
        <v>44516</v>
      </c>
      <c r="CE17" s="17" t="n">
        <f aca="false">VLOOKUP(CD17,$D:$H,2)</f>
        <v>0</v>
      </c>
      <c r="CF17" s="17" t="n">
        <f aca="false">VLOOKUP(CD17,$D:$H,3)</f>
        <v>0</v>
      </c>
      <c r="CG17" s="17" t="n">
        <f aca="false">VLOOKUP(CD17,$D:$H,4)</f>
        <v>44516.4715277778</v>
      </c>
      <c r="CH17" s="17" t="n">
        <f aca="false">VLOOKUP(CD17,$D:$H,5)</f>
        <v>44516.5548611111</v>
      </c>
      <c r="CI17" s="18"/>
      <c r="CJ17" s="15" t="n">
        <f aca="false">IF(VLOOKUP(CK17,[2]Feiertage!$G$12:$H$125,2)=1,1,WEEKDAY(CK17))</f>
        <v>5</v>
      </c>
      <c r="CK17" s="16" t="n">
        <f aca="false">CK16+1</f>
        <v>44546</v>
      </c>
      <c r="CL17" s="17" t="n">
        <f aca="false">VLOOKUP(CK17,$D:$H,2)</f>
        <v>0</v>
      </c>
      <c r="CM17" s="17" t="n">
        <f aca="false">VLOOKUP(CK17,$D:$H,3)</f>
        <v>0</v>
      </c>
      <c r="CN17" s="17" t="n">
        <f aca="false">VLOOKUP(CK17,$D:$H,4)</f>
        <v>0</v>
      </c>
      <c r="CO17" s="17" t="n">
        <f aca="false">VLOOKUP(CK17,$D:$H,5)</f>
        <v>0</v>
      </c>
    </row>
    <row r="18" customFormat="false" ht="15.75" hidden="false" customHeight="true" outlineLevel="0" collapsed="false">
      <c r="C18" s="15" t="n">
        <f aca="false">IF(VLOOKUP(D18,[2]Feiertage!G$12:H$125,2)=1,1,WEEKDAY(D18))</f>
        <v>1</v>
      </c>
      <c r="D18" s="16" t="n">
        <f aca="false">[2]Betriebsplan!$I34</f>
        <v>44213</v>
      </c>
      <c r="E18" s="17" t="n">
        <f aca="false">IF($I18=0,0,I18-[2]Betriebsplan!$T$8)</f>
        <v>0</v>
      </c>
      <c r="F18" s="17" t="n">
        <f aca="false">IF($I18=0,0,I18+[2]Betriebsplan!$U$8)</f>
        <v>0</v>
      </c>
      <c r="G18" s="17" t="n">
        <f aca="false">IF($J18=0,0,J18-[2]Betriebsplan!$T$8)</f>
        <v>0</v>
      </c>
      <c r="H18" s="17" t="n">
        <f aca="false">IF($J18=0,0,J18+[2]Betriebsplan!$U$8)</f>
        <v>0</v>
      </c>
      <c r="I18" s="17" t="n">
        <f aca="false">VLOOKUP(D18,[2]Betriebsplan!I$1:J$65536,2)</f>
        <v>0</v>
      </c>
      <c r="J18" s="17" t="n">
        <f aca="false">VLOOKUP($D18,[2]Betriebsplan!$I$1:K$65536,3)</f>
        <v>0</v>
      </c>
      <c r="K18" s="15" t="n">
        <f aca="false">IF(VLOOKUP(L18,[2]Feiertage!$G$12:$H$125,2)=1,1,WEEKDAY(L18))</f>
        <v>1</v>
      </c>
      <c r="L18" s="16" t="n">
        <f aca="false">[2]Betriebsplan!$I34</f>
        <v>44213</v>
      </c>
      <c r="M18" s="17" t="n">
        <f aca="false">VLOOKUP(L18,$D:$H,2)</f>
        <v>0</v>
      </c>
      <c r="N18" s="17" t="n">
        <f aca="false">VLOOKUP(L18,$D:$H,3)</f>
        <v>0</v>
      </c>
      <c r="O18" s="17" t="n">
        <f aca="false">VLOOKUP(L18,$D:$H,4)</f>
        <v>0</v>
      </c>
      <c r="P18" s="17" t="n">
        <f aca="false">VLOOKUP(L18,$D:$H,5)</f>
        <v>0</v>
      </c>
      <c r="Q18" s="18"/>
      <c r="R18" s="15" t="n">
        <f aca="false">IF(VLOOKUP(S18,[2]Feiertage!$G$12:$H$125,2)=1,1,WEEKDAY(S18))</f>
        <v>4</v>
      </c>
      <c r="S18" s="16" t="n">
        <f aca="false">S17+1</f>
        <v>44244</v>
      </c>
      <c r="T18" s="17" t="n">
        <f aca="false">VLOOKUP(S18,$D:$H,2)</f>
        <v>0</v>
      </c>
      <c r="U18" s="17" t="n">
        <f aca="false">VLOOKUP(S18,$D:$H,3)</f>
        <v>0</v>
      </c>
      <c r="V18" s="17" t="n">
        <f aca="false">VLOOKUP(S18,$D:$H,4)</f>
        <v>0</v>
      </c>
      <c r="W18" s="17" t="n">
        <f aca="false">VLOOKUP(S18,$D:$H,5)</f>
        <v>0</v>
      </c>
      <c r="X18" s="18"/>
      <c r="Y18" s="15" t="n">
        <f aca="false">IF(VLOOKUP(Z18,[2]Feiertage!$G$12:$H$125,2)=1,1,WEEKDAY(Z18))</f>
        <v>4</v>
      </c>
      <c r="Z18" s="16" t="n">
        <f aca="false">Z17+1</f>
        <v>44272</v>
      </c>
      <c r="AA18" s="17" t="n">
        <f aca="false">VLOOKUP(Z18,$D:$H,2)</f>
        <v>0</v>
      </c>
      <c r="AB18" s="17" t="n">
        <f aca="false">VLOOKUP(Z18,$D:$H,3)</f>
        <v>0</v>
      </c>
      <c r="AC18" s="17" t="n">
        <f aca="false">VLOOKUP(Z18,$D:$H,4)</f>
        <v>44272.6597222222</v>
      </c>
      <c r="AD18" s="17" t="n">
        <f aca="false">VLOOKUP(Z18,$D:$H,5)</f>
        <v>44272.7430555556</v>
      </c>
      <c r="AE18" s="18"/>
      <c r="AF18" s="15" t="n">
        <f aca="false">IF(VLOOKUP(AG18,[2]Feiertage!$G$12:$H$125,2)=1,1,WEEKDAY(AG18))</f>
        <v>7</v>
      </c>
      <c r="AG18" s="16" t="n">
        <f aca="false">AG17+1</f>
        <v>44303</v>
      </c>
      <c r="AH18" s="17" t="n">
        <f aca="false">VLOOKUP(AG18,$D:$H,2)</f>
        <v>44303.2097222222</v>
      </c>
      <c r="AI18" s="17" t="n">
        <f aca="false">VLOOKUP(AG18,$D:$H,3)</f>
        <v>44303.2930555556</v>
      </c>
      <c r="AJ18" s="17" t="n">
        <f aca="false">VLOOKUP(AG18,$D:$H,4)</f>
        <v>44303.7180555556</v>
      </c>
      <c r="AK18" s="17" t="n">
        <f aca="false">VLOOKUP(AG18,$D:$H,5)</f>
        <v>44303.8013888889</v>
      </c>
      <c r="AL18" s="18"/>
      <c r="AM18" s="15" t="n">
        <f aca="false">IF(VLOOKUP(AN18,[2]Feiertage!$G$12:$H$125,2)=1,1,WEEKDAY(AN18))</f>
        <v>2</v>
      </c>
      <c r="AN18" s="16" t="n">
        <f aca="false">AN17+1</f>
        <v>44333</v>
      </c>
      <c r="AO18" s="17" t="n">
        <f aca="false">VLOOKUP(AN18,$D:$H,2)</f>
        <v>44333.21875</v>
      </c>
      <c r="AP18" s="17" t="n">
        <f aca="false">VLOOKUP(AN18,$D:$H,3)</f>
        <v>44333.3020833333</v>
      </c>
      <c r="AQ18" s="17" t="n">
        <f aca="false">VLOOKUP(AN18,$D:$H,4)</f>
        <v>44333.7243055556</v>
      </c>
      <c r="AR18" s="17" t="n">
        <f aca="false">VLOOKUP(AN18,$D:$H,5)</f>
        <v>44333.8076388889</v>
      </c>
      <c r="AS18" s="18"/>
      <c r="AT18" s="15" t="n">
        <f aca="false">IF(VLOOKUP(AU18,[2]Feiertage!$G$12:$H$125,2)=1,1,WEEKDAY(AU18))</f>
        <v>5</v>
      </c>
      <c r="AU18" s="16" t="n">
        <f aca="false">AU17+1</f>
        <v>44364</v>
      </c>
      <c r="AV18" s="17" t="n">
        <f aca="false">VLOOKUP(AU18,$D:$H,2)</f>
        <v>44364.2743055556</v>
      </c>
      <c r="AW18" s="17" t="n">
        <f aca="false">VLOOKUP(AU18,$D:$H,3)</f>
        <v>44364.3576388889</v>
      </c>
      <c r="AX18" s="17" t="n">
        <f aca="false">VLOOKUP(AU18,$D:$H,4)</f>
        <v>0</v>
      </c>
      <c r="AY18" s="17" t="n">
        <f aca="false">VLOOKUP(AU18,$D:$H,5)</f>
        <v>0</v>
      </c>
      <c r="AZ18" s="18"/>
      <c r="BA18" s="15" t="n">
        <f aca="false">IF(VLOOKUP(BB18,[2]Feiertage!$G$12:$H$125,2)=1,1,WEEKDAY(BB18))</f>
        <v>7</v>
      </c>
      <c r="BB18" s="16" t="n">
        <f aca="false">BB17+1</f>
        <v>44394</v>
      </c>
      <c r="BC18" s="17" t="n">
        <f aca="false">VLOOKUP(BB18,$D:$H,2)</f>
        <v>44394.2979166667</v>
      </c>
      <c r="BD18" s="17" t="n">
        <f aca="false">VLOOKUP(BB18,$D:$H,3)</f>
        <v>44394.38125</v>
      </c>
      <c r="BE18" s="17" t="n">
        <f aca="false">VLOOKUP(BB18,$D:$H,4)</f>
        <v>44394.8020833333</v>
      </c>
      <c r="BF18" s="17" t="n">
        <f aca="false">VLOOKUP(BB18,$D:$H,5)</f>
        <v>44394.8854166667</v>
      </c>
      <c r="BG18" s="18"/>
      <c r="BH18" s="15" t="n">
        <f aca="false">IF(VLOOKUP(BI18,[2]Feiertage!$G$12:$H$125,2)=1,1,WEEKDAY(BI18))</f>
        <v>3</v>
      </c>
      <c r="BI18" s="16" t="n">
        <f aca="false">BI17+1</f>
        <v>44425</v>
      </c>
      <c r="BJ18" s="17" t="n">
        <f aca="false">VLOOKUP(BI18,$D:$H,2)</f>
        <v>44425.3479166667</v>
      </c>
      <c r="BK18" s="17" t="n">
        <f aca="false">VLOOKUP(BI18,$D:$H,3)</f>
        <v>44425.43125</v>
      </c>
      <c r="BL18" s="17" t="n">
        <f aca="false">VLOOKUP(BI18,$D:$H,4)</f>
        <v>0</v>
      </c>
      <c r="BM18" s="17" t="n">
        <f aca="false">VLOOKUP(BI18,$D:$H,5)</f>
        <v>0</v>
      </c>
      <c r="BN18" s="18"/>
      <c r="BO18" s="15" t="n">
        <f aca="false">IF(VLOOKUP(BP18,[2]Feiertage!$G$12:$H$125,2)=1,1,WEEKDAY(BP18))</f>
        <v>6</v>
      </c>
      <c r="BP18" s="16" t="n">
        <f aca="false">BP17+1</f>
        <v>44456</v>
      </c>
      <c r="BQ18" s="17" t="n">
        <f aca="false">VLOOKUP(BP18,$D:$H,2)</f>
        <v>0</v>
      </c>
      <c r="BR18" s="17" t="n">
        <f aca="false">VLOOKUP(BP18,$D:$H,3)</f>
        <v>0</v>
      </c>
      <c r="BS18" s="17" t="n">
        <f aca="false">VLOOKUP(BP18,$D:$H,4)</f>
        <v>44456.4451388889</v>
      </c>
      <c r="BT18" s="17" t="n">
        <f aca="false">VLOOKUP(BP18,$D:$H,5)</f>
        <v>44456.5284722222</v>
      </c>
      <c r="BU18" s="18"/>
      <c r="BV18" s="15" t="n">
        <f aca="false">IF(VLOOKUP(BW18,[2]Feiertage!$G$12:$H$125,2)=1,1,WEEKDAY(BW18))</f>
        <v>1</v>
      </c>
      <c r="BW18" s="16" t="n">
        <f aca="false">BW17+1</f>
        <v>44486</v>
      </c>
      <c r="BX18" s="17" t="n">
        <f aca="false">VLOOKUP(BW18,$D:$H,2)</f>
        <v>0</v>
      </c>
      <c r="BY18" s="17" t="n">
        <f aca="false">VLOOKUP(BW18,$D:$H,3)</f>
        <v>0</v>
      </c>
      <c r="BZ18" s="17" t="n">
        <f aca="false">VLOOKUP(BW18,$D:$H,4)</f>
        <v>44486.4930555556</v>
      </c>
      <c r="CA18" s="17" t="n">
        <f aca="false">VLOOKUP(BW18,$D:$H,5)</f>
        <v>44486.5763888889</v>
      </c>
      <c r="CB18" s="18"/>
      <c r="CC18" s="15" t="n">
        <f aca="false">IF(VLOOKUP(CD18,[2]Feiertage!$G$12:$H$125,2)=1,1,WEEKDAY(CD18))</f>
        <v>4</v>
      </c>
      <c r="CD18" s="16" t="n">
        <f aca="false">CD17+1</f>
        <v>44517</v>
      </c>
      <c r="CE18" s="17" t="n">
        <f aca="false">VLOOKUP(CD18,$D:$H,2)</f>
        <v>0</v>
      </c>
      <c r="CF18" s="17" t="n">
        <f aca="false">VLOOKUP(CD18,$D:$H,3)</f>
        <v>0</v>
      </c>
      <c r="CG18" s="17" t="n">
        <f aca="false">VLOOKUP(CD18,$D:$H,4)</f>
        <v>0</v>
      </c>
      <c r="CH18" s="17" t="n">
        <f aca="false">VLOOKUP(CD18,$D:$H,5)</f>
        <v>0</v>
      </c>
      <c r="CI18" s="18"/>
      <c r="CJ18" s="15" t="n">
        <f aca="false">IF(VLOOKUP(CK18,[2]Feiertage!$G$12:$H$125,2)=1,1,WEEKDAY(CK18))</f>
        <v>6</v>
      </c>
      <c r="CK18" s="16" t="n">
        <f aca="false">CK17+1</f>
        <v>44547</v>
      </c>
      <c r="CL18" s="17" t="n">
        <f aca="false">VLOOKUP(CK18,$D:$H,2)</f>
        <v>0</v>
      </c>
      <c r="CM18" s="17" t="n">
        <f aca="false">VLOOKUP(CK18,$D:$H,3)</f>
        <v>0</v>
      </c>
      <c r="CN18" s="17" t="n">
        <f aca="false">VLOOKUP(CK18,$D:$H,4)</f>
        <v>44547.5083333333</v>
      </c>
      <c r="CO18" s="17" t="n">
        <f aca="false">VLOOKUP(CK18,$D:$H,5)</f>
        <v>44547.5916666667</v>
      </c>
    </row>
    <row r="19" customFormat="false" ht="15.75" hidden="false" customHeight="true" outlineLevel="0" collapsed="false">
      <c r="C19" s="15" t="n">
        <f aca="false">IF(VLOOKUP(D19,[2]Feiertage!G$12:H$125,2)=1,1,WEEKDAY(D19))</f>
        <v>2</v>
      </c>
      <c r="D19" s="16" t="n">
        <f aca="false">[2]Betriebsplan!$I35</f>
        <v>44214</v>
      </c>
      <c r="E19" s="17" t="n">
        <f aca="false">IF($I19=0,0,I19-[2]Betriebsplan!$T$8)</f>
        <v>0</v>
      </c>
      <c r="F19" s="17" t="n">
        <f aca="false">IF($I19=0,0,I19+[2]Betriebsplan!$U$8)</f>
        <v>0</v>
      </c>
      <c r="G19" s="17" t="n">
        <f aca="false">IF($J19=0,0,J19-[2]Betriebsplan!$T$8)</f>
        <v>44214.7048611111</v>
      </c>
      <c r="H19" s="17" t="n">
        <f aca="false">IF($J19=0,0,J19+[2]Betriebsplan!$U$8)</f>
        <v>44214.7881944444</v>
      </c>
      <c r="I19" s="17" t="n">
        <f aca="false">VLOOKUP(D19,[2]Betriebsplan!I$1:J$65536,2)</f>
        <v>0</v>
      </c>
      <c r="J19" s="17" t="n">
        <f aca="false">VLOOKUP($D19,[2]Betriebsplan!$I$1:K$65536,3)</f>
        <v>44214.7881944444</v>
      </c>
      <c r="K19" s="15" t="n">
        <f aca="false">IF(VLOOKUP(L19,[2]Feiertage!$G$12:$H$125,2)=1,1,WEEKDAY(L19))</f>
        <v>2</v>
      </c>
      <c r="L19" s="16" t="n">
        <f aca="false">[2]Betriebsplan!$I35</f>
        <v>44214</v>
      </c>
      <c r="M19" s="17" t="n">
        <f aca="false">VLOOKUP(L19,$D:$H,2)</f>
        <v>0</v>
      </c>
      <c r="N19" s="17" t="n">
        <f aca="false">VLOOKUP(L19,$D:$H,3)</f>
        <v>0</v>
      </c>
      <c r="O19" s="17" t="n">
        <f aca="false">VLOOKUP(L19,$D:$H,4)</f>
        <v>44214.7048611111</v>
      </c>
      <c r="P19" s="17" t="n">
        <f aca="false">VLOOKUP(L19,$D:$H,5)</f>
        <v>44214.7881944444</v>
      </c>
      <c r="Q19" s="18"/>
      <c r="R19" s="15" t="n">
        <f aca="false">IF(VLOOKUP(S19,[2]Feiertage!$G$12:$H$125,2)=1,1,WEEKDAY(S19))</f>
        <v>5</v>
      </c>
      <c r="S19" s="16" t="n">
        <f aca="false">S18+1</f>
        <v>44245</v>
      </c>
      <c r="T19" s="17" t="n">
        <f aca="false">VLOOKUP(S19,$D:$H,2)</f>
        <v>0</v>
      </c>
      <c r="U19" s="17" t="n">
        <f aca="false">VLOOKUP(S19,$D:$H,3)</f>
        <v>0</v>
      </c>
      <c r="V19" s="17" t="n">
        <f aca="false">VLOOKUP(S19,$D:$H,4)</f>
        <v>0</v>
      </c>
      <c r="W19" s="17" t="n">
        <f aca="false">VLOOKUP(S19,$D:$H,5)</f>
        <v>0</v>
      </c>
      <c r="X19" s="18"/>
      <c r="Y19" s="15" t="n">
        <f aca="false">IF(VLOOKUP(Z19,[2]Feiertage!$G$12:$H$125,2)=1,1,WEEKDAY(Z19))</f>
        <v>5</v>
      </c>
      <c r="Z19" s="16" t="n">
        <f aca="false">Z18+1</f>
        <v>44273</v>
      </c>
      <c r="AA19" s="17" t="n">
        <f aca="false">VLOOKUP(Z19,$D:$H,2)</f>
        <v>0</v>
      </c>
      <c r="AB19" s="17" t="n">
        <f aca="false">VLOOKUP(Z19,$D:$H,3)</f>
        <v>0</v>
      </c>
      <c r="AC19" s="17" t="n">
        <f aca="false">VLOOKUP(Z19,$D:$H,4)</f>
        <v>44273.6805555556</v>
      </c>
      <c r="AD19" s="17" t="n">
        <f aca="false">VLOOKUP(Z19,$D:$H,5)</f>
        <v>44273.7638888889</v>
      </c>
      <c r="AE19" s="18"/>
      <c r="AF19" s="15" t="n">
        <f aca="false">IF(VLOOKUP(AG19,[2]Feiertage!$G$12:$H$125,2)=1,1,WEEKDAY(AG19))</f>
        <v>1</v>
      </c>
      <c r="AG19" s="16" t="n">
        <f aca="false">AG18+1</f>
        <v>44304</v>
      </c>
      <c r="AH19" s="17" t="n">
        <f aca="false">VLOOKUP(AG19,$D:$H,2)</f>
        <v>44304.23125</v>
      </c>
      <c r="AI19" s="17" t="n">
        <f aca="false">VLOOKUP(AG19,$D:$H,3)</f>
        <v>44304.3145833333</v>
      </c>
      <c r="AJ19" s="17" t="n">
        <f aca="false">VLOOKUP(AG19,$D:$H,4)</f>
        <v>44304.7368055556</v>
      </c>
      <c r="AK19" s="17" t="n">
        <f aca="false">VLOOKUP(AG19,$D:$H,5)</f>
        <v>44304.8201388889</v>
      </c>
      <c r="AL19" s="18"/>
      <c r="AM19" s="15" t="n">
        <f aca="false">IF(VLOOKUP(AN19,[2]Feiertage!$G$12:$H$125,2)=1,1,WEEKDAY(AN19))</f>
        <v>3</v>
      </c>
      <c r="AN19" s="16" t="n">
        <f aca="false">AN18+1</f>
        <v>44334</v>
      </c>
      <c r="AO19" s="17" t="n">
        <f aca="false">VLOOKUP(AN19,$D:$H,2)</f>
        <v>44334.2465277778</v>
      </c>
      <c r="AP19" s="17" t="n">
        <f aca="false">VLOOKUP(AN19,$D:$H,3)</f>
        <v>44334.3298611111</v>
      </c>
      <c r="AQ19" s="17" t="n">
        <f aca="false">VLOOKUP(AN19,$D:$H,4)</f>
        <v>0</v>
      </c>
      <c r="AR19" s="17" t="n">
        <f aca="false">VLOOKUP(AN19,$D:$H,5)</f>
        <v>0</v>
      </c>
      <c r="AS19" s="18"/>
      <c r="AT19" s="15" t="n">
        <f aca="false">IF(VLOOKUP(AU19,[2]Feiertage!$G$12:$H$125,2)=1,1,WEEKDAY(AU19))</f>
        <v>6</v>
      </c>
      <c r="AU19" s="16" t="n">
        <f aca="false">AU18+1</f>
        <v>44365</v>
      </c>
      <c r="AV19" s="17" t="n">
        <f aca="false">VLOOKUP(AU19,$D:$H,2)</f>
        <v>44365.3104166667</v>
      </c>
      <c r="AW19" s="17" t="n">
        <f aca="false">VLOOKUP(AU19,$D:$H,3)</f>
        <v>44365.39375</v>
      </c>
      <c r="AX19" s="17" t="n">
        <f aca="false">VLOOKUP(AU19,$D:$H,4)</f>
        <v>44365.8152777778</v>
      </c>
      <c r="AY19" s="17" t="n">
        <f aca="false">VLOOKUP(AU19,$D:$H,5)</f>
        <v>44365.8986111111</v>
      </c>
      <c r="AZ19" s="18"/>
      <c r="BA19" s="15" t="n">
        <f aca="false">IF(VLOOKUP(BB19,[2]Feiertage!$G$12:$H$125,2)=1,1,WEEKDAY(BB19))</f>
        <v>1</v>
      </c>
      <c r="BB19" s="16" t="n">
        <f aca="false">BB18+1</f>
        <v>44395</v>
      </c>
      <c r="BC19" s="17" t="n">
        <f aca="false">VLOOKUP(BB19,$D:$H,2)</f>
        <v>44395.33125</v>
      </c>
      <c r="BD19" s="17" t="n">
        <f aca="false">VLOOKUP(BB19,$D:$H,3)</f>
        <v>44395.4145833333</v>
      </c>
      <c r="BE19" s="17" t="n">
        <f aca="false">VLOOKUP(BB19,$D:$H,4)</f>
        <v>44395.8388888889</v>
      </c>
      <c r="BF19" s="17" t="n">
        <f aca="false">VLOOKUP(BB19,$D:$H,5)</f>
        <v>44395.9222222222</v>
      </c>
      <c r="BG19" s="18"/>
      <c r="BH19" s="15" t="n">
        <f aca="false">IF(VLOOKUP(BI19,[2]Feiertage!$G$12:$H$125,2)=1,1,WEEKDAY(BI19))</f>
        <v>4</v>
      </c>
      <c r="BI19" s="16" t="n">
        <f aca="false">BI18+1</f>
        <v>44426</v>
      </c>
      <c r="BJ19" s="17" t="n">
        <f aca="false">VLOOKUP(BI19,$D:$H,2)</f>
        <v>44426.3958333333</v>
      </c>
      <c r="BK19" s="17" t="n">
        <f aca="false">VLOOKUP(BI19,$D:$H,3)</f>
        <v>44426.4791666667</v>
      </c>
      <c r="BL19" s="17" t="n">
        <f aca="false">VLOOKUP(BI19,$D:$H,4)</f>
        <v>0</v>
      </c>
      <c r="BM19" s="17" t="n">
        <f aca="false">VLOOKUP(BI19,$D:$H,5)</f>
        <v>0</v>
      </c>
      <c r="BN19" s="18"/>
      <c r="BO19" s="15" t="n">
        <f aca="false">IF(VLOOKUP(BP19,[2]Feiertage!$G$12:$H$125,2)=1,1,WEEKDAY(BP19))</f>
        <v>7</v>
      </c>
      <c r="BP19" s="16" t="n">
        <f aca="false">BP18+1</f>
        <v>44457</v>
      </c>
      <c r="BQ19" s="17" t="n">
        <f aca="false">VLOOKUP(BP19,$D:$H,2)</f>
        <v>0</v>
      </c>
      <c r="BR19" s="17" t="n">
        <f aca="false">VLOOKUP(BP19,$D:$H,3)</f>
        <v>0</v>
      </c>
      <c r="BS19" s="17" t="n">
        <f aca="false">VLOOKUP(BP19,$D:$H,4)</f>
        <v>44457.5020833333</v>
      </c>
      <c r="BT19" s="17" t="n">
        <f aca="false">VLOOKUP(BP19,$D:$H,5)</f>
        <v>44457.5854166667</v>
      </c>
      <c r="BU19" s="18"/>
      <c r="BV19" s="15" t="n">
        <f aca="false">IF(VLOOKUP(BW19,[2]Feiertage!$G$12:$H$125,2)=1,1,WEEKDAY(BW19))</f>
        <v>2</v>
      </c>
      <c r="BW19" s="16" t="n">
        <f aca="false">BW18+1</f>
        <v>44487</v>
      </c>
      <c r="BX19" s="17" t="n">
        <f aca="false">VLOOKUP(BW19,$D:$H,2)</f>
        <v>0</v>
      </c>
      <c r="BY19" s="17" t="n">
        <f aca="false">VLOOKUP(BW19,$D:$H,3)</f>
        <v>0</v>
      </c>
      <c r="BZ19" s="17" t="n">
        <f aca="false">VLOOKUP(BW19,$D:$H,4)</f>
        <v>44487.5347222222</v>
      </c>
      <c r="CA19" s="17" t="n">
        <f aca="false">VLOOKUP(BW19,$D:$H,5)</f>
        <v>44487.6180555556</v>
      </c>
      <c r="CB19" s="18"/>
      <c r="CC19" s="15" t="n">
        <f aca="false">IF(VLOOKUP(CD19,[2]Feiertage!$G$12:$H$125,2)=1,1,WEEKDAY(CD19))</f>
        <v>5</v>
      </c>
      <c r="CD19" s="16" t="n">
        <f aca="false">CD18+1</f>
        <v>44518</v>
      </c>
      <c r="CE19" s="17" t="n">
        <f aca="false">VLOOKUP(CD19,$D:$H,2)</f>
        <v>0</v>
      </c>
      <c r="CF19" s="17" t="n">
        <f aca="false">VLOOKUP(CD19,$D:$H,3)</f>
        <v>0</v>
      </c>
      <c r="CG19" s="17" t="n">
        <f aca="false">VLOOKUP(CD19,$D:$H,4)</f>
        <v>0</v>
      </c>
      <c r="CH19" s="17" t="n">
        <f aca="false">VLOOKUP(CD19,$D:$H,5)</f>
        <v>0</v>
      </c>
      <c r="CI19" s="18"/>
      <c r="CJ19" s="15" t="n">
        <f aca="false">IF(VLOOKUP(CK19,[2]Feiertage!$G$12:$H$125,2)=1,1,WEEKDAY(CK19))</f>
        <v>7</v>
      </c>
      <c r="CK19" s="16" t="n">
        <f aca="false">CK18+1</f>
        <v>44548</v>
      </c>
      <c r="CL19" s="17" t="n">
        <f aca="false">VLOOKUP(CK19,$D:$H,2)</f>
        <v>0</v>
      </c>
      <c r="CM19" s="17" t="n">
        <f aca="false">VLOOKUP(CK19,$D:$H,3)</f>
        <v>0</v>
      </c>
      <c r="CN19" s="17" t="n">
        <f aca="false">VLOOKUP(CK19,$D:$H,4)</f>
        <v>0</v>
      </c>
      <c r="CO19" s="17" t="n">
        <f aca="false">VLOOKUP(CK19,$D:$H,5)</f>
        <v>0</v>
      </c>
    </row>
    <row r="20" customFormat="false" ht="15.75" hidden="false" customHeight="true" outlineLevel="0" collapsed="false">
      <c r="C20" s="15" t="n">
        <f aca="false">IF(VLOOKUP(D20,[2]Feiertage!G$12:H$125,2)=1,1,WEEKDAY(D20))</f>
        <v>3</v>
      </c>
      <c r="D20" s="16" t="n">
        <f aca="false">[2]Betriebsplan!$I36</f>
        <v>44215</v>
      </c>
      <c r="E20" s="17" t="n">
        <f aca="false">IF($I20=0,0,I20-[2]Betriebsplan!$T$8)</f>
        <v>0</v>
      </c>
      <c r="F20" s="17" t="n">
        <f aca="false">IF($I20=0,0,I20+[2]Betriebsplan!$U$8)</f>
        <v>0</v>
      </c>
      <c r="G20" s="17" t="n">
        <f aca="false">IF($J20=0,0,J20-[2]Betriebsplan!$T$8)</f>
        <v>44215.7305555556</v>
      </c>
      <c r="H20" s="17" t="n">
        <f aca="false">IF($J20=0,0,J20+[2]Betriebsplan!$U$8)</f>
        <v>44215.8138888889</v>
      </c>
      <c r="I20" s="17" t="n">
        <f aca="false">VLOOKUP(D20,[2]Betriebsplan!I$1:J$65536,2)</f>
        <v>0</v>
      </c>
      <c r="J20" s="17" t="n">
        <f aca="false">VLOOKUP($D20,[2]Betriebsplan!$I$1:K$65536,3)</f>
        <v>44215.8138888889</v>
      </c>
      <c r="K20" s="15" t="n">
        <f aca="false">IF(VLOOKUP(L20,[2]Feiertage!$G$12:$H$125,2)=1,1,WEEKDAY(L20))</f>
        <v>3</v>
      </c>
      <c r="L20" s="16" t="n">
        <f aca="false">[2]Betriebsplan!$I36</f>
        <v>44215</v>
      </c>
      <c r="M20" s="17" t="n">
        <f aca="false">VLOOKUP(L20,$D:$H,2)</f>
        <v>0</v>
      </c>
      <c r="N20" s="17" t="n">
        <f aca="false">VLOOKUP(L20,$D:$H,3)</f>
        <v>0</v>
      </c>
      <c r="O20" s="17" t="n">
        <f aca="false">VLOOKUP(L20,$D:$H,4)</f>
        <v>44215.7305555556</v>
      </c>
      <c r="P20" s="17" t="n">
        <f aca="false">VLOOKUP(L20,$D:$H,5)</f>
        <v>44215.8138888889</v>
      </c>
      <c r="Q20" s="18"/>
      <c r="R20" s="15" t="n">
        <f aca="false">IF(VLOOKUP(S20,[2]Feiertage!$G$12:$H$125,2)=1,1,WEEKDAY(S20))</f>
        <v>6</v>
      </c>
      <c r="S20" s="16" t="n">
        <f aca="false">S19+1</f>
        <v>44246</v>
      </c>
      <c r="T20" s="17" t="n">
        <f aca="false">VLOOKUP(S20,$D:$H,2)</f>
        <v>44246.2354166667</v>
      </c>
      <c r="U20" s="17" t="n">
        <f aca="false">VLOOKUP(S20,$D:$H,3)</f>
        <v>44246.31875</v>
      </c>
      <c r="V20" s="17" t="n">
        <f aca="false">VLOOKUP(S20,$D:$H,4)</f>
        <v>0</v>
      </c>
      <c r="W20" s="17" t="n">
        <f aca="false">VLOOKUP(S20,$D:$H,5)</f>
        <v>0</v>
      </c>
      <c r="X20" s="18"/>
      <c r="Y20" s="15" t="n">
        <f aca="false">IF(VLOOKUP(Z20,[2]Feiertage!$G$12:$H$125,2)=1,1,WEEKDAY(Z20))</f>
        <v>6</v>
      </c>
      <c r="Z20" s="16" t="n">
        <f aca="false">Z19+1</f>
        <v>44274</v>
      </c>
      <c r="AA20" s="17" t="n">
        <f aca="false">VLOOKUP(Z20,$D:$H,2)</f>
        <v>0</v>
      </c>
      <c r="AB20" s="17" t="n">
        <f aca="false">VLOOKUP(Z20,$D:$H,3)</f>
        <v>0</v>
      </c>
      <c r="AC20" s="17" t="n">
        <f aca="false">VLOOKUP(Z20,$D:$H,4)</f>
        <v>44274.6993055556</v>
      </c>
      <c r="AD20" s="17" t="n">
        <f aca="false">VLOOKUP(Z20,$D:$H,5)</f>
        <v>44274.7826388889</v>
      </c>
      <c r="AE20" s="18"/>
      <c r="AF20" s="15" t="n">
        <f aca="false">IF(VLOOKUP(AG20,[2]Feiertage!$G$12:$H$125,2)=1,1,WEEKDAY(AG20))</f>
        <v>2</v>
      </c>
      <c r="AG20" s="16" t="n">
        <f aca="false">AG19+1</f>
        <v>44305</v>
      </c>
      <c r="AH20" s="17" t="n">
        <f aca="false">VLOOKUP(AG20,$D:$H,2)</f>
        <v>44305.2534722222</v>
      </c>
      <c r="AI20" s="17" t="n">
        <f aca="false">VLOOKUP(AG20,$D:$H,3)</f>
        <v>44305.3368055556</v>
      </c>
      <c r="AJ20" s="17" t="n">
        <f aca="false">VLOOKUP(AG20,$D:$H,4)</f>
        <v>0</v>
      </c>
      <c r="AK20" s="17" t="n">
        <f aca="false">VLOOKUP(AG20,$D:$H,5)</f>
        <v>0</v>
      </c>
      <c r="AL20" s="18"/>
      <c r="AM20" s="15" t="n">
        <f aca="false">IF(VLOOKUP(AN20,[2]Feiertage!$G$12:$H$125,2)=1,1,WEEKDAY(AN20))</f>
        <v>4</v>
      </c>
      <c r="AN20" s="16" t="n">
        <f aca="false">AN19+1</f>
        <v>44335</v>
      </c>
      <c r="AO20" s="17" t="n">
        <f aca="false">VLOOKUP(AN20,$D:$H,2)</f>
        <v>44335.2784722222</v>
      </c>
      <c r="AP20" s="17" t="n">
        <f aca="false">VLOOKUP(AN20,$D:$H,3)</f>
        <v>44335.3618055556</v>
      </c>
      <c r="AQ20" s="17" t="n">
        <f aca="false">VLOOKUP(AN20,$D:$H,4)</f>
        <v>0</v>
      </c>
      <c r="AR20" s="17" t="n">
        <f aca="false">VLOOKUP(AN20,$D:$H,5)</f>
        <v>0</v>
      </c>
      <c r="AS20" s="18"/>
      <c r="AT20" s="15" t="n">
        <f aca="false">IF(VLOOKUP(AU20,[2]Feiertage!$G$12:$H$125,2)=1,1,WEEKDAY(AU20))</f>
        <v>7</v>
      </c>
      <c r="AU20" s="16" t="n">
        <f aca="false">AU19+1</f>
        <v>44366</v>
      </c>
      <c r="AV20" s="17" t="n">
        <f aca="false">VLOOKUP(AU20,$D:$H,2)</f>
        <v>44366.35</v>
      </c>
      <c r="AW20" s="17" t="n">
        <f aca="false">VLOOKUP(AU20,$D:$H,3)</f>
        <v>44366.4333333333</v>
      </c>
      <c r="AX20" s="17" t="n">
        <f aca="false">VLOOKUP(AU20,$D:$H,4)</f>
        <v>44366.8590277778</v>
      </c>
      <c r="AY20" s="17" t="n">
        <f aca="false">VLOOKUP(AU20,$D:$H,5)</f>
        <v>44366.9423611111</v>
      </c>
      <c r="AZ20" s="18"/>
      <c r="BA20" s="15" t="n">
        <f aca="false">IF(VLOOKUP(BB20,[2]Feiertage!$G$12:$H$125,2)=1,1,WEEKDAY(BB20))</f>
        <v>2</v>
      </c>
      <c r="BB20" s="16" t="n">
        <f aca="false">BB19+1</f>
        <v>44396</v>
      </c>
      <c r="BC20" s="17" t="n">
        <f aca="false">VLOOKUP(BB20,$D:$H,2)</f>
        <v>44396.3694444444</v>
      </c>
      <c r="BD20" s="17" t="n">
        <f aca="false">VLOOKUP(BB20,$D:$H,3)</f>
        <v>44396.4527777778</v>
      </c>
      <c r="BE20" s="17" t="n">
        <f aca="false">VLOOKUP(BB20,$D:$H,4)</f>
        <v>0</v>
      </c>
      <c r="BF20" s="17" t="n">
        <f aca="false">VLOOKUP(BB20,$D:$H,5)</f>
        <v>0</v>
      </c>
      <c r="BG20" s="18"/>
      <c r="BH20" s="15" t="n">
        <f aca="false">IF(VLOOKUP(BI20,[2]Feiertage!$G$12:$H$125,2)=1,1,WEEKDAY(BI20))</f>
        <v>5</v>
      </c>
      <c r="BI20" s="16" t="n">
        <f aca="false">BI19+1</f>
        <v>44427</v>
      </c>
      <c r="BJ20" s="17" t="n">
        <f aca="false">VLOOKUP(BI20,$D:$H,2)</f>
        <v>0</v>
      </c>
      <c r="BK20" s="17" t="n">
        <f aca="false">VLOOKUP(BI20,$D:$H,3)</f>
        <v>0</v>
      </c>
      <c r="BL20" s="17" t="n">
        <f aca="false">VLOOKUP(BI20,$D:$H,4)</f>
        <v>44427.4520833333</v>
      </c>
      <c r="BM20" s="17" t="n">
        <f aca="false">VLOOKUP(BI20,$D:$H,5)</f>
        <v>44427.5354166667</v>
      </c>
      <c r="BN20" s="18"/>
      <c r="BO20" s="15" t="n">
        <f aca="false">IF(VLOOKUP(BP20,[2]Feiertage!$G$12:$H$125,2)=1,1,WEEKDAY(BP20))</f>
        <v>1</v>
      </c>
      <c r="BP20" s="16" t="n">
        <f aca="false">BP19+1</f>
        <v>44458</v>
      </c>
      <c r="BQ20" s="17" t="n">
        <f aca="false">VLOOKUP(BP20,$D:$H,2)</f>
        <v>0</v>
      </c>
      <c r="BR20" s="17" t="n">
        <f aca="false">VLOOKUP(BP20,$D:$H,3)</f>
        <v>0</v>
      </c>
      <c r="BS20" s="17" t="n">
        <f aca="false">VLOOKUP(BP20,$D:$H,4)</f>
        <v>44458.5451388889</v>
      </c>
      <c r="BT20" s="17" t="n">
        <f aca="false">VLOOKUP(BP20,$D:$H,5)</f>
        <v>44458.6284722222</v>
      </c>
      <c r="BU20" s="18"/>
      <c r="BV20" s="15" t="n">
        <f aca="false">IF(VLOOKUP(BW20,[2]Feiertage!$G$12:$H$125,2)=1,1,WEEKDAY(BW20))</f>
        <v>3</v>
      </c>
      <c r="BW20" s="16" t="n">
        <f aca="false">BW19+1</f>
        <v>44488</v>
      </c>
      <c r="BX20" s="17" t="n">
        <f aca="false">VLOOKUP(BW20,$D:$H,2)</f>
        <v>0</v>
      </c>
      <c r="BY20" s="17" t="n">
        <f aca="false">VLOOKUP(BW20,$D:$H,3)</f>
        <v>0</v>
      </c>
      <c r="BZ20" s="17" t="n">
        <f aca="false">VLOOKUP(BW20,$D:$H,4)</f>
        <v>44488.5631944444</v>
      </c>
      <c r="CA20" s="17" t="n">
        <f aca="false">VLOOKUP(BW20,$D:$H,5)</f>
        <v>44488.6465277778</v>
      </c>
      <c r="CB20" s="18"/>
      <c r="CC20" s="15" t="n">
        <f aca="false">IF(VLOOKUP(CD20,[2]Feiertage!$G$12:$H$125,2)=1,1,WEEKDAY(CD20))</f>
        <v>6</v>
      </c>
      <c r="CD20" s="16" t="n">
        <f aca="false">CD19+1</f>
        <v>44519</v>
      </c>
      <c r="CE20" s="17" t="n">
        <f aca="false">VLOOKUP(CD20,$D:$H,2)</f>
        <v>0</v>
      </c>
      <c r="CF20" s="17" t="n">
        <f aca="false">VLOOKUP(CD20,$D:$H,3)</f>
        <v>0</v>
      </c>
      <c r="CG20" s="17" t="n">
        <f aca="false">VLOOKUP(CD20,$D:$H,4)</f>
        <v>44519.5534722222</v>
      </c>
      <c r="CH20" s="17" t="n">
        <f aca="false">VLOOKUP(CD20,$D:$H,5)</f>
        <v>44519.6368055556</v>
      </c>
      <c r="CI20" s="18"/>
      <c r="CJ20" s="15" t="n">
        <f aca="false">IF(VLOOKUP(CK20,[2]Feiertage!$G$12:$H$125,2)=1,1,WEEKDAY(CK20))</f>
        <v>1</v>
      </c>
      <c r="CK20" s="16" t="n">
        <f aca="false">CK19+1</f>
        <v>44549</v>
      </c>
      <c r="CL20" s="17" t="n">
        <f aca="false">VLOOKUP(CK20,$D:$H,2)</f>
        <v>0</v>
      </c>
      <c r="CM20" s="17" t="n">
        <f aca="false">VLOOKUP(CK20,$D:$H,3)</f>
        <v>0</v>
      </c>
      <c r="CN20" s="17" t="n">
        <f aca="false">VLOOKUP(CK20,$D:$H,4)</f>
        <v>0</v>
      </c>
      <c r="CO20" s="17" t="n">
        <f aca="false">VLOOKUP(CK20,$D:$H,5)</f>
        <v>0</v>
      </c>
    </row>
    <row r="21" customFormat="false" ht="15.75" hidden="false" customHeight="true" outlineLevel="0" collapsed="false">
      <c r="C21" s="15" t="n">
        <f aca="false">IF(VLOOKUP(D21,[2]Feiertage!G$12:H$125,2)=1,1,WEEKDAY(D21))</f>
        <v>4</v>
      </c>
      <c r="D21" s="16" t="n">
        <f aca="false">[2]Betriebsplan!$I37</f>
        <v>44216</v>
      </c>
      <c r="E21" s="17" t="n">
        <f aca="false">IF($I21=0,0,I21-[2]Betriebsplan!$T$8)</f>
        <v>0</v>
      </c>
      <c r="F21" s="17" t="n">
        <f aca="false">IF($I21=0,0,I21+[2]Betriebsplan!$U$8)</f>
        <v>0</v>
      </c>
      <c r="G21" s="17" t="n">
        <f aca="false">IF($J21=0,0,J21-[2]Betriebsplan!$T$8)</f>
        <v>0</v>
      </c>
      <c r="H21" s="17" t="n">
        <f aca="false">IF($J21=0,0,J21+[2]Betriebsplan!$U$8)</f>
        <v>0</v>
      </c>
      <c r="I21" s="17" t="n">
        <f aca="false">VLOOKUP(D21,[2]Betriebsplan!I$1:J$65536,2)</f>
        <v>0</v>
      </c>
      <c r="J21" s="17" t="n">
        <f aca="false">VLOOKUP($D21,[2]Betriebsplan!$I$1:K$65536,3)</f>
        <v>0</v>
      </c>
      <c r="K21" s="15" t="n">
        <f aca="false">IF(VLOOKUP(L21,[2]Feiertage!$G$12:$H$125,2)=1,1,WEEKDAY(L21))</f>
        <v>4</v>
      </c>
      <c r="L21" s="16" t="n">
        <f aca="false">[2]Betriebsplan!$I37</f>
        <v>44216</v>
      </c>
      <c r="M21" s="17" t="n">
        <f aca="false">VLOOKUP(L21,$D:$H,2)</f>
        <v>0</v>
      </c>
      <c r="N21" s="17" t="n">
        <f aca="false">VLOOKUP(L21,$D:$H,3)</f>
        <v>0</v>
      </c>
      <c r="O21" s="17" t="n">
        <f aca="false">VLOOKUP(L21,$D:$H,4)</f>
        <v>0</v>
      </c>
      <c r="P21" s="17" t="n">
        <f aca="false">VLOOKUP(L21,$D:$H,5)</f>
        <v>0</v>
      </c>
      <c r="Q21" s="18"/>
      <c r="R21" s="15" t="n">
        <f aca="false">IF(VLOOKUP(S21,[2]Feiertage!$G$12:$H$125,2)=1,1,WEEKDAY(S21))</f>
        <v>7</v>
      </c>
      <c r="S21" s="16" t="n">
        <f aca="false">S20+1</f>
        <v>44247</v>
      </c>
      <c r="T21" s="17" t="n">
        <f aca="false">VLOOKUP(S21,$D:$H,2)</f>
        <v>0</v>
      </c>
      <c r="U21" s="17" t="n">
        <f aca="false">VLOOKUP(S21,$D:$H,3)</f>
        <v>0</v>
      </c>
      <c r="V21" s="17" t="n">
        <f aca="false">VLOOKUP(S21,$D:$H,4)</f>
        <v>0</v>
      </c>
      <c r="W21" s="17" t="n">
        <f aca="false">VLOOKUP(S21,$D:$H,5)</f>
        <v>0</v>
      </c>
      <c r="X21" s="18"/>
      <c r="Y21" s="15" t="n">
        <f aca="false">IF(VLOOKUP(Z21,[2]Feiertage!$G$12:$H$125,2)=1,1,WEEKDAY(Z21))</f>
        <v>7</v>
      </c>
      <c r="Z21" s="16" t="n">
        <f aca="false">Z20+1</f>
        <v>44275</v>
      </c>
      <c r="AA21" s="17" t="n">
        <f aca="false">VLOOKUP(Z21,$D:$H,2)</f>
        <v>44275.2090277778</v>
      </c>
      <c r="AB21" s="17" t="n">
        <f aca="false">VLOOKUP(Z21,$D:$H,3)</f>
        <v>44275.2923611111</v>
      </c>
      <c r="AC21" s="17" t="n">
        <f aca="false">VLOOKUP(Z21,$D:$H,4)</f>
        <v>44275.7152777778</v>
      </c>
      <c r="AD21" s="17" t="n">
        <f aca="false">VLOOKUP(Z21,$D:$H,5)</f>
        <v>44275.7986111111</v>
      </c>
      <c r="AE21" s="18"/>
      <c r="AF21" s="15" t="n">
        <f aca="false">IF(VLOOKUP(AG21,[2]Feiertage!$G$12:$H$125,2)=1,1,WEEKDAY(AG21))</f>
        <v>3</v>
      </c>
      <c r="AG21" s="16" t="n">
        <f aca="false">AG20+1</f>
        <v>44306</v>
      </c>
      <c r="AH21" s="17" t="n">
        <f aca="false">VLOOKUP(AG21,$D:$H,2)</f>
        <v>44306.2833333333</v>
      </c>
      <c r="AI21" s="17" t="n">
        <f aca="false">VLOOKUP(AG21,$D:$H,3)</f>
        <v>44306.3666666667</v>
      </c>
      <c r="AJ21" s="17" t="n">
        <f aca="false">VLOOKUP(AG21,$D:$H,4)</f>
        <v>0</v>
      </c>
      <c r="AK21" s="17" t="n">
        <f aca="false">VLOOKUP(AG21,$D:$H,5)</f>
        <v>0</v>
      </c>
      <c r="AL21" s="18"/>
      <c r="AM21" s="15" t="n">
        <f aca="false">IF(VLOOKUP(AN21,[2]Feiertage!$G$12:$H$125,2)=1,1,WEEKDAY(AN21))</f>
        <v>5</v>
      </c>
      <c r="AN21" s="16" t="n">
        <f aca="false">AN20+1</f>
        <v>44336</v>
      </c>
      <c r="AO21" s="17" t="n">
        <f aca="false">VLOOKUP(AN21,$D:$H,2)</f>
        <v>44336.3180555556</v>
      </c>
      <c r="AP21" s="17" t="n">
        <f aca="false">VLOOKUP(AN21,$D:$H,3)</f>
        <v>44336.4013888889</v>
      </c>
      <c r="AQ21" s="17" t="n">
        <f aca="false">VLOOKUP(AN21,$D:$H,4)</f>
        <v>0</v>
      </c>
      <c r="AR21" s="17" t="n">
        <f aca="false">VLOOKUP(AN21,$D:$H,5)</f>
        <v>0</v>
      </c>
      <c r="AS21" s="18"/>
      <c r="AT21" s="15" t="n">
        <f aca="false">IF(VLOOKUP(AU21,[2]Feiertage!$G$12:$H$125,2)=1,1,WEEKDAY(AU21))</f>
        <v>1</v>
      </c>
      <c r="AU21" s="16" t="n">
        <f aca="false">AU20+1</f>
        <v>44367</v>
      </c>
      <c r="AV21" s="17" t="n">
        <f aca="false">VLOOKUP(AU21,$D:$H,2)</f>
        <v>44367.3951388889</v>
      </c>
      <c r="AW21" s="17" t="n">
        <f aca="false">VLOOKUP(AU21,$D:$H,3)</f>
        <v>44367.4784722222</v>
      </c>
      <c r="AX21" s="17" t="n">
        <f aca="false">VLOOKUP(AU21,$D:$H,4)</f>
        <v>44367.9069444444</v>
      </c>
      <c r="AY21" s="17" t="n">
        <f aca="false">VLOOKUP(AU21,$D:$H,5)</f>
        <v>44367.9902777778</v>
      </c>
      <c r="AZ21" s="18"/>
      <c r="BA21" s="15" t="n">
        <f aca="false">IF(VLOOKUP(BB21,[2]Feiertage!$G$12:$H$125,2)=1,1,WEEKDAY(BB21))</f>
        <v>3</v>
      </c>
      <c r="BB21" s="16" t="n">
        <f aca="false">BB20+1</f>
        <v>44397</v>
      </c>
      <c r="BC21" s="17" t="n">
        <f aca="false">VLOOKUP(BB21,$D:$H,2)</f>
        <v>44397.4152777778</v>
      </c>
      <c r="BD21" s="17" t="n">
        <f aca="false">VLOOKUP(BB21,$D:$H,3)</f>
        <v>44397.4986111111</v>
      </c>
      <c r="BE21" s="17" t="n">
        <f aca="false">VLOOKUP(BB21,$D:$H,4)</f>
        <v>0</v>
      </c>
      <c r="BF21" s="17" t="n">
        <f aca="false">VLOOKUP(BB21,$D:$H,5)</f>
        <v>0</v>
      </c>
      <c r="BG21" s="18"/>
      <c r="BH21" s="15" t="n">
        <f aca="false">IF(VLOOKUP(BI21,[2]Feiertage!$G$12:$H$125,2)=1,1,WEEKDAY(BI21))</f>
        <v>6</v>
      </c>
      <c r="BI21" s="16" t="n">
        <f aca="false">BI20+1</f>
        <v>44428</v>
      </c>
      <c r="BJ21" s="17" t="n">
        <f aca="false">VLOOKUP(BI21,$D:$H,2)</f>
        <v>0</v>
      </c>
      <c r="BK21" s="17" t="n">
        <f aca="false">VLOOKUP(BI21,$D:$H,3)</f>
        <v>0</v>
      </c>
      <c r="BL21" s="17" t="n">
        <f aca="false">VLOOKUP(BI21,$D:$H,4)</f>
        <v>44428.5048611111</v>
      </c>
      <c r="BM21" s="17" t="n">
        <f aca="false">VLOOKUP(BI21,$D:$H,5)</f>
        <v>44428.5881944444</v>
      </c>
      <c r="BN21" s="18"/>
      <c r="BO21" s="15" t="n">
        <f aca="false">IF(VLOOKUP(BP21,[2]Feiertage!$G$12:$H$125,2)=1,1,WEEKDAY(BP21))</f>
        <v>2</v>
      </c>
      <c r="BP21" s="16" t="n">
        <f aca="false">BP20+1</f>
        <v>44459</v>
      </c>
      <c r="BQ21" s="17" t="n">
        <f aca="false">VLOOKUP(BP21,$D:$H,2)</f>
        <v>0</v>
      </c>
      <c r="BR21" s="17" t="n">
        <f aca="false">VLOOKUP(BP21,$D:$H,3)</f>
        <v>0</v>
      </c>
      <c r="BS21" s="17" t="n">
        <f aca="false">VLOOKUP(BP21,$D:$H,4)</f>
        <v>44459.5777777778</v>
      </c>
      <c r="BT21" s="17" t="n">
        <f aca="false">VLOOKUP(BP21,$D:$H,5)</f>
        <v>44459.6611111111</v>
      </c>
      <c r="BU21" s="18"/>
      <c r="BV21" s="15" t="n">
        <f aca="false">IF(VLOOKUP(BW21,[2]Feiertage!$G$12:$H$125,2)=1,1,WEEKDAY(BW21))</f>
        <v>4</v>
      </c>
      <c r="BW21" s="16" t="n">
        <f aca="false">BW20+1</f>
        <v>44489</v>
      </c>
      <c r="BX21" s="17" t="n">
        <f aca="false">VLOOKUP(BW21,$D:$H,2)</f>
        <v>0</v>
      </c>
      <c r="BY21" s="17" t="n">
        <f aca="false">VLOOKUP(BW21,$D:$H,3)</f>
        <v>0</v>
      </c>
      <c r="BZ21" s="17" t="n">
        <f aca="false">VLOOKUP(BW21,$D:$H,4)</f>
        <v>44489.5881944444</v>
      </c>
      <c r="CA21" s="17" t="n">
        <f aca="false">VLOOKUP(BW21,$D:$H,5)</f>
        <v>44489.6715277778</v>
      </c>
      <c r="CB21" s="18"/>
      <c r="CC21" s="15" t="n">
        <f aca="false">IF(VLOOKUP(CD21,[2]Feiertage!$G$12:$H$125,2)=1,1,WEEKDAY(CD21))</f>
        <v>7</v>
      </c>
      <c r="CD21" s="16" t="n">
        <f aca="false">CD20+1</f>
        <v>44520</v>
      </c>
      <c r="CE21" s="17" t="n">
        <f aca="false">VLOOKUP(CD21,$D:$H,2)</f>
        <v>0</v>
      </c>
      <c r="CF21" s="17" t="n">
        <f aca="false">VLOOKUP(CD21,$D:$H,3)</f>
        <v>0</v>
      </c>
      <c r="CG21" s="17" t="n">
        <f aca="false">VLOOKUP(CD21,$D:$H,4)</f>
        <v>0</v>
      </c>
      <c r="CH21" s="17" t="n">
        <f aca="false">VLOOKUP(CD21,$D:$H,5)</f>
        <v>0</v>
      </c>
      <c r="CI21" s="18"/>
      <c r="CJ21" s="15" t="n">
        <f aca="false">IF(VLOOKUP(CK21,[2]Feiertage!$G$12:$H$125,2)=1,1,WEEKDAY(CK21))</f>
        <v>2</v>
      </c>
      <c r="CK21" s="16" t="n">
        <f aca="false">CK20+1</f>
        <v>44550</v>
      </c>
      <c r="CL21" s="17" t="n">
        <f aca="false">VLOOKUP(CK21,$D:$H,2)</f>
        <v>0</v>
      </c>
      <c r="CM21" s="17" t="n">
        <f aca="false">VLOOKUP(CK21,$D:$H,3)</f>
        <v>0</v>
      </c>
      <c r="CN21" s="17" t="n">
        <f aca="false">VLOOKUP(CK21,$D:$H,4)</f>
        <v>44550.5881944444</v>
      </c>
      <c r="CO21" s="17" t="n">
        <f aca="false">VLOOKUP(CK21,$D:$H,5)</f>
        <v>44550.6715277778</v>
      </c>
    </row>
    <row r="22" customFormat="false" ht="15.75" hidden="false" customHeight="true" outlineLevel="0" collapsed="false">
      <c r="C22" s="15" t="n">
        <f aca="false">IF(VLOOKUP(D22,[2]Feiertage!G$12:H$125,2)=1,1,WEEKDAY(D22))</f>
        <v>5</v>
      </c>
      <c r="D22" s="16" t="n">
        <f aca="false">[2]Betriebsplan!$I38</f>
        <v>44217</v>
      </c>
      <c r="E22" s="17" t="n">
        <f aca="false">IF($I22=0,0,I22-[2]Betriebsplan!$T$8)</f>
        <v>0</v>
      </c>
      <c r="F22" s="17" t="n">
        <f aca="false">IF($I22=0,0,I22+[2]Betriebsplan!$U$8)</f>
        <v>0</v>
      </c>
      <c r="G22" s="17" t="n">
        <f aca="false">IF($J22=0,0,J22-[2]Betriebsplan!$T$8)</f>
        <v>0</v>
      </c>
      <c r="H22" s="17" t="n">
        <f aca="false">IF($J22=0,0,J22+[2]Betriebsplan!$U$8)</f>
        <v>0</v>
      </c>
      <c r="I22" s="17" t="n">
        <f aca="false">VLOOKUP(D22,[2]Betriebsplan!I$1:J$65536,2)</f>
        <v>0</v>
      </c>
      <c r="J22" s="17" t="n">
        <f aca="false">VLOOKUP($D22,[2]Betriebsplan!$I$1:K$65536,3)</f>
        <v>0</v>
      </c>
      <c r="K22" s="15" t="n">
        <f aca="false">IF(VLOOKUP(L22,[2]Feiertage!$G$12:$H$125,2)=1,1,WEEKDAY(L22))</f>
        <v>5</v>
      </c>
      <c r="L22" s="16" t="n">
        <f aca="false">[2]Betriebsplan!$I38</f>
        <v>44217</v>
      </c>
      <c r="M22" s="17" t="n">
        <f aca="false">VLOOKUP(L22,$D:$H,2)</f>
        <v>0</v>
      </c>
      <c r="N22" s="17" t="n">
        <f aca="false">VLOOKUP(L22,$D:$H,3)</f>
        <v>0</v>
      </c>
      <c r="O22" s="17" t="n">
        <f aca="false">VLOOKUP(L22,$D:$H,4)</f>
        <v>0</v>
      </c>
      <c r="P22" s="17" t="n">
        <f aca="false">VLOOKUP(L22,$D:$H,5)</f>
        <v>0</v>
      </c>
      <c r="Q22" s="18"/>
      <c r="R22" s="15" t="n">
        <f aca="false">IF(VLOOKUP(S22,[2]Feiertage!$G$12:$H$125,2)=1,1,WEEKDAY(S22))</f>
        <v>1</v>
      </c>
      <c r="S22" s="16" t="n">
        <f aca="false">S21+1</f>
        <v>44248</v>
      </c>
      <c r="T22" s="17" t="n">
        <f aca="false">VLOOKUP(S22,$D:$H,2)</f>
        <v>0</v>
      </c>
      <c r="U22" s="17" t="n">
        <f aca="false">VLOOKUP(S22,$D:$H,3)</f>
        <v>0</v>
      </c>
      <c r="V22" s="17" t="n">
        <f aca="false">VLOOKUP(S22,$D:$H,4)</f>
        <v>0</v>
      </c>
      <c r="W22" s="17" t="n">
        <f aca="false">VLOOKUP(S22,$D:$H,5)</f>
        <v>0</v>
      </c>
      <c r="X22" s="18"/>
      <c r="Y22" s="15" t="n">
        <f aca="false">IF(VLOOKUP(Z22,[2]Feiertage!$G$12:$H$125,2)=1,1,WEEKDAY(Z22))</f>
        <v>1</v>
      </c>
      <c r="Z22" s="16" t="n">
        <f aca="false">Z21+1</f>
        <v>44276</v>
      </c>
      <c r="AA22" s="17" t="n">
        <f aca="false">VLOOKUP(Z22,$D:$H,2)</f>
        <v>44276.2284722222</v>
      </c>
      <c r="AB22" s="17" t="n">
        <f aca="false">VLOOKUP(Z22,$D:$H,3)</f>
        <v>44276.3118055556</v>
      </c>
      <c r="AC22" s="17" t="n">
        <f aca="false">VLOOKUP(Z22,$D:$H,4)</f>
        <v>44276.7361111111</v>
      </c>
      <c r="AD22" s="17" t="n">
        <f aca="false">VLOOKUP(Z22,$D:$H,5)</f>
        <v>44276.8194444444</v>
      </c>
      <c r="AE22" s="18"/>
      <c r="AF22" s="15" t="n">
        <f aca="false">IF(VLOOKUP(AG22,[2]Feiertage!$G$12:$H$125,2)=1,1,WEEKDAY(AG22))</f>
        <v>4</v>
      </c>
      <c r="AG22" s="16" t="n">
        <f aca="false">AG21+1</f>
        <v>44307</v>
      </c>
      <c r="AH22" s="17" t="n">
        <f aca="false">VLOOKUP(AG22,$D:$H,2)</f>
        <v>44307.3284722222</v>
      </c>
      <c r="AI22" s="17" t="n">
        <f aca="false">VLOOKUP(AG22,$D:$H,3)</f>
        <v>44307.4118055556</v>
      </c>
      <c r="AJ22" s="17" t="n">
        <f aca="false">VLOOKUP(AG22,$D:$H,4)</f>
        <v>0</v>
      </c>
      <c r="AK22" s="17" t="n">
        <f aca="false">VLOOKUP(AG22,$D:$H,5)</f>
        <v>0</v>
      </c>
      <c r="AL22" s="18"/>
      <c r="AM22" s="15" t="n">
        <f aca="false">IF(VLOOKUP(AN22,[2]Feiertage!$G$12:$H$125,2)=1,1,WEEKDAY(AN22))</f>
        <v>6</v>
      </c>
      <c r="AN22" s="16" t="n">
        <f aca="false">AN21+1</f>
        <v>44337</v>
      </c>
      <c r="AO22" s="17" t="n">
        <f aca="false">VLOOKUP(AN22,$D:$H,2)</f>
        <v>44337.36875</v>
      </c>
      <c r="AP22" s="17" t="n">
        <f aca="false">VLOOKUP(AN22,$D:$H,3)</f>
        <v>44337.4520833333</v>
      </c>
      <c r="AQ22" s="17" t="n">
        <f aca="false">VLOOKUP(AN22,$D:$H,4)</f>
        <v>0</v>
      </c>
      <c r="AR22" s="17" t="n">
        <f aca="false">VLOOKUP(AN22,$D:$H,5)</f>
        <v>0</v>
      </c>
      <c r="AS22" s="18"/>
      <c r="AT22" s="15" t="n">
        <f aca="false">IF(VLOOKUP(AU22,[2]Feiertage!$G$12:$H$125,2)=1,1,WEEKDAY(AU22))</f>
        <v>2</v>
      </c>
      <c r="AU22" s="16" t="n">
        <f aca="false">AU21+1</f>
        <v>44368</v>
      </c>
      <c r="AV22" s="17" t="n">
        <f aca="false">VLOOKUP(AU22,$D:$H,2)</f>
        <v>44368.4423611111</v>
      </c>
      <c r="AW22" s="17" t="n">
        <f aca="false">VLOOKUP(AU22,$D:$H,3)</f>
        <v>44368.5256944444</v>
      </c>
      <c r="AX22" s="17" t="n">
        <f aca="false">VLOOKUP(AU22,$D:$H,4)</f>
        <v>0</v>
      </c>
      <c r="AY22" s="17" t="n">
        <f aca="false">VLOOKUP(AU22,$D:$H,5)</f>
        <v>0</v>
      </c>
      <c r="AZ22" s="18"/>
      <c r="BA22" s="15" t="n">
        <f aca="false">IF(VLOOKUP(BB22,[2]Feiertage!$G$12:$H$125,2)=1,1,WEEKDAY(BB22))</f>
        <v>4</v>
      </c>
      <c r="BB22" s="16" t="n">
        <f aca="false">BB21+1</f>
        <v>44398</v>
      </c>
      <c r="BC22" s="17" t="n">
        <f aca="false">VLOOKUP(BB22,$D:$H,2)</f>
        <v>0</v>
      </c>
      <c r="BD22" s="17" t="n">
        <f aca="false">VLOOKUP(BB22,$D:$H,3)</f>
        <v>0</v>
      </c>
      <c r="BE22" s="17" t="n">
        <f aca="false">VLOOKUP(BB22,$D:$H,4)</f>
        <v>44398.4645833333</v>
      </c>
      <c r="BF22" s="17" t="n">
        <f aca="false">VLOOKUP(BB22,$D:$H,5)</f>
        <v>44398.5479166667</v>
      </c>
      <c r="BG22" s="18"/>
      <c r="BH22" s="15" t="n">
        <f aca="false">IF(VLOOKUP(BI22,[2]Feiertage!$G$12:$H$125,2)=1,1,WEEKDAY(BI22))</f>
        <v>7</v>
      </c>
      <c r="BI22" s="16" t="n">
        <f aca="false">BI21+1</f>
        <v>44429</v>
      </c>
      <c r="BJ22" s="17" t="n">
        <f aca="false">VLOOKUP(BI22,$D:$H,2)</f>
        <v>0</v>
      </c>
      <c r="BK22" s="17" t="n">
        <f aca="false">VLOOKUP(BI22,$D:$H,3)</f>
        <v>0</v>
      </c>
      <c r="BL22" s="17" t="n">
        <f aca="false">VLOOKUP(BI22,$D:$H,4)</f>
        <v>44429.55</v>
      </c>
      <c r="BM22" s="17" t="n">
        <f aca="false">VLOOKUP(BI22,$D:$H,5)</f>
        <v>44429.6333333333</v>
      </c>
      <c r="BN22" s="18"/>
      <c r="BO22" s="15" t="n">
        <f aca="false">IF(VLOOKUP(BP22,[2]Feiertage!$G$12:$H$125,2)=1,1,WEEKDAY(BP22))</f>
        <v>3</v>
      </c>
      <c r="BP22" s="16" t="n">
        <f aca="false">BP21+1</f>
        <v>44460</v>
      </c>
      <c r="BQ22" s="17" t="n">
        <f aca="false">VLOOKUP(BP22,$D:$H,2)</f>
        <v>0</v>
      </c>
      <c r="BR22" s="17" t="n">
        <f aca="false">VLOOKUP(BP22,$D:$H,3)</f>
        <v>0</v>
      </c>
      <c r="BS22" s="17" t="n">
        <f aca="false">VLOOKUP(BP22,$D:$H,4)</f>
        <v>44460.60625</v>
      </c>
      <c r="BT22" s="17" t="n">
        <f aca="false">VLOOKUP(BP22,$D:$H,5)</f>
        <v>44460.6895833333</v>
      </c>
      <c r="BU22" s="18"/>
      <c r="BV22" s="15" t="n">
        <f aca="false">IF(VLOOKUP(BW22,[2]Feiertage!$G$12:$H$125,2)=1,1,WEEKDAY(BW22))</f>
        <v>5</v>
      </c>
      <c r="BW22" s="16" t="n">
        <f aca="false">BW21+1</f>
        <v>44490</v>
      </c>
      <c r="BX22" s="17" t="n">
        <f aca="false">VLOOKUP(BW22,$D:$H,2)</f>
        <v>0</v>
      </c>
      <c r="BY22" s="17" t="n">
        <f aca="false">VLOOKUP(BW22,$D:$H,3)</f>
        <v>0</v>
      </c>
      <c r="BZ22" s="17" t="n">
        <f aca="false">VLOOKUP(BW22,$D:$H,4)</f>
        <v>44490.6131944444</v>
      </c>
      <c r="CA22" s="17" t="n">
        <f aca="false">VLOOKUP(BW22,$D:$H,5)</f>
        <v>44490.6965277778</v>
      </c>
      <c r="CB22" s="18"/>
      <c r="CC22" s="15" t="n">
        <f aca="false">IF(VLOOKUP(CD22,[2]Feiertage!$G$12:$H$125,2)=1,1,WEEKDAY(CD22))</f>
        <v>1</v>
      </c>
      <c r="CD22" s="16" t="n">
        <f aca="false">CD21+1</f>
        <v>44521</v>
      </c>
      <c r="CE22" s="17" t="n">
        <f aca="false">VLOOKUP(CD22,$D:$H,2)</f>
        <v>0</v>
      </c>
      <c r="CF22" s="17" t="n">
        <f aca="false">VLOOKUP(CD22,$D:$H,3)</f>
        <v>0</v>
      </c>
      <c r="CG22" s="17" t="n">
        <f aca="false">VLOOKUP(CD22,$D:$H,4)</f>
        <v>0</v>
      </c>
      <c r="CH22" s="17" t="n">
        <f aca="false">VLOOKUP(CD22,$D:$H,5)</f>
        <v>0</v>
      </c>
      <c r="CI22" s="18"/>
      <c r="CJ22" s="15" t="n">
        <f aca="false">IF(VLOOKUP(CK22,[2]Feiertage!$G$12:$H$125,2)=1,1,WEEKDAY(CK22))</f>
        <v>3</v>
      </c>
      <c r="CK22" s="16" t="n">
        <f aca="false">CK21+1</f>
        <v>44551</v>
      </c>
      <c r="CL22" s="17" t="n">
        <f aca="false">VLOOKUP(CK22,$D:$H,2)</f>
        <v>0</v>
      </c>
      <c r="CM22" s="17" t="n">
        <f aca="false">VLOOKUP(CK22,$D:$H,3)</f>
        <v>0</v>
      </c>
      <c r="CN22" s="17" t="n">
        <f aca="false">VLOOKUP(CK22,$D:$H,4)</f>
        <v>44551.6131944444</v>
      </c>
      <c r="CO22" s="17" t="n">
        <f aca="false">VLOOKUP(CK22,$D:$H,5)</f>
        <v>44551.6965277778</v>
      </c>
    </row>
    <row r="23" customFormat="false" ht="15.75" hidden="false" customHeight="true" outlineLevel="0" collapsed="false">
      <c r="C23" s="15" t="n">
        <f aca="false">IF(VLOOKUP(D23,[2]Feiertage!G$12:H$125,2)=1,1,WEEKDAY(D23))</f>
        <v>6</v>
      </c>
      <c r="D23" s="16" t="n">
        <f aca="false">[2]Betriebsplan!$I39</f>
        <v>44218</v>
      </c>
      <c r="E23" s="17" t="n">
        <f aca="false">IF($I23=0,0,I23-[2]Betriebsplan!$T$8)</f>
        <v>44218.2958333333</v>
      </c>
      <c r="F23" s="17" t="n">
        <f aca="false">IF($I23=0,0,I23+[2]Betriebsplan!$U$8)</f>
        <v>44218.3791666667</v>
      </c>
      <c r="G23" s="17" t="n">
        <f aca="false">IF($J23=0,0,J23-[2]Betriebsplan!$T$8)</f>
        <v>0</v>
      </c>
      <c r="H23" s="17" t="n">
        <f aca="false">IF($J23=0,0,J23+[2]Betriebsplan!$U$8)</f>
        <v>0</v>
      </c>
      <c r="I23" s="17" t="n">
        <f aca="false">VLOOKUP(D23,[2]Betriebsplan!I$1:J$65536,2)</f>
        <v>44218.3791666667</v>
      </c>
      <c r="J23" s="17" t="n">
        <f aca="false">VLOOKUP($D23,[2]Betriebsplan!$I$1:K$65536,3)</f>
        <v>0</v>
      </c>
      <c r="K23" s="15" t="n">
        <f aca="false">IF(VLOOKUP(L23,[2]Feiertage!$G$12:$H$125,2)=1,1,WEEKDAY(L23))</f>
        <v>6</v>
      </c>
      <c r="L23" s="16" t="n">
        <f aca="false">[2]Betriebsplan!$I39</f>
        <v>44218</v>
      </c>
      <c r="M23" s="17" t="n">
        <f aca="false">VLOOKUP(L23,$D:$H,2)</f>
        <v>44218.2958333333</v>
      </c>
      <c r="N23" s="17" t="n">
        <f aca="false">VLOOKUP(L23,$D:$H,3)</f>
        <v>44218.3791666667</v>
      </c>
      <c r="O23" s="17" t="n">
        <f aca="false">VLOOKUP(L23,$D:$H,4)</f>
        <v>0</v>
      </c>
      <c r="P23" s="17" t="n">
        <f aca="false">VLOOKUP(L23,$D:$H,5)</f>
        <v>0</v>
      </c>
      <c r="Q23" s="18"/>
      <c r="R23" s="15" t="n">
        <f aca="false">IF(VLOOKUP(S23,[2]Feiertage!$G$12:$H$125,2)=1,1,WEEKDAY(S23))</f>
        <v>2</v>
      </c>
      <c r="S23" s="16" t="n">
        <f aca="false">S22+1</f>
        <v>44249</v>
      </c>
      <c r="T23" s="17" t="n">
        <f aca="false">VLOOKUP(S23,$D:$H,2)</f>
        <v>44249.3416666667</v>
      </c>
      <c r="U23" s="17" t="n">
        <f aca="false">VLOOKUP(S23,$D:$H,3)</f>
        <v>44249.425</v>
      </c>
      <c r="V23" s="17" t="n">
        <f aca="false">VLOOKUP(S23,$D:$H,4)</f>
        <v>0</v>
      </c>
      <c r="W23" s="17" t="n">
        <f aca="false">VLOOKUP(S23,$D:$H,5)</f>
        <v>0</v>
      </c>
      <c r="X23" s="18"/>
      <c r="Y23" s="15" t="n">
        <f aca="false">IF(VLOOKUP(Z23,[2]Feiertage!$G$12:$H$125,2)=1,1,WEEKDAY(Z23))</f>
        <v>2</v>
      </c>
      <c r="Z23" s="16" t="n">
        <f aca="false">Z22+1</f>
        <v>44277</v>
      </c>
      <c r="AA23" s="17" t="n">
        <f aca="false">VLOOKUP(Z23,$D:$H,2)</f>
        <v>44277.2569444445</v>
      </c>
      <c r="AB23" s="17" t="n">
        <f aca="false">VLOOKUP(Z23,$D:$H,3)</f>
        <v>44277.3402777778</v>
      </c>
      <c r="AC23" s="17" t="n">
        <f aca="false">VLOOKUP(Z23,$D:$H,4)</f>
        <v>0</v>
      </c>
      <c r="AD23" s="17" t="n">
        <f aca="false">VLOOKUP(Z23,$D:$H,5)</f>
        <v>0</v>
      </c>
      <c r="AE23" s="18"/>
      <c r="AF23" s="15" t="n">
        <f aca="false">IF(VLOOKUP(AG23,[2]Feiertage!$G$12:$H$125,2)=1,1,WEEKDAY(AG23))</f>
        <v>5</v>
      </c>
      <c r="AG23" s="16" t="n">
        <f aca="false">AG22+1</f>
        <v>44308</v>
      </c>
      <c r="AH23" s="17" t="n">
        <f aca="false">VLOOKUP(AG23,$D:$H,2)</f>
        <v>44308.3895833333</v>
      </c>
      <c r="AI23" s="17" t="n">
        <f aca="false">VLOOKUP(AG23,$D:$H,3)</f>
        <v>44308.4729166667</v>
      </c>
      <c r="AJ23" s="17" t="n">
        <f aca="false">VLOOKUP(AG23,$D:$H,4)</f>
        <v>0</v>
      </c>
      <c r="AK23" s="17" t="n">
        <f aca="false">VLOOKUP(AG23,$D:$H,5)</f>
        <v>0</v>
      </c>
      <c r="AL23" s="18"/>
      <c r="AM23" s="15" t="n">
        <f aca="false">IF(VLOOKUP(AN23,[2]Feiertage!$G$12:$H$125,2)=1,1,WEEKDAY(AN23))</f>
        <v>7</v>
      </c>
      <c r="AN23" s="16" t="n">
        <f aca="false">AN22+1</f>
        <v>44338</v>
      </c>
      <c r="AO23" s="17" t="n">
        <f aca="false">VLOOKUP(AN23,$D:$H,2)</f>
        <v>44338.4236111111</v>
      </c>
      <c r="AP23" s="17" t="n">
        <f aca="false">VLOOKUP(AN23,$D:$H,3)</f>
        <v>44338.5069444445</v>
      </c>
      <c r="AQ23" s="17" t="n">
        <f aca="false">VLOOKUP(AN23,$D:$H,4)</f>
        <v>0</v>
      </c>
      <c r="AR23" s="17" t="n">
        <f aca="false">VLOOKUP(AN23,$D:$H,5)</f>
        <v>0</v>
      </c>
      <c r="AS23" s="18"/>
      <c r="AT23" s="15" t="n">
        <f aca="false">IF(VLOOKUP(AU23,[2]Feiertage!$G$12:$H$125,2)=1,1,WEEKDAY(AU23))</f>
        <v>3</v>
      </c>
      <c r="AU23" s="16" t="n">
        <f aca="false">AU22+1</f>
        <v>44369</v>
      </c>
      <c r="AV23" s="17" t="n">
        <f aca="false">VLOOKUP(AU23,$D:$H,2)</f>
        <v>0</v>
      </c>
      <c r="AW23" s="17" t="n">
        <f aca="false">VLOOKUP(AU23,$D:$H,3)</f>
        <v>0</v>
      </c>
      <c r="AX23" s="17" t="n">
        <f aca="false">VLOOKUP(AU23,$D:$H,4)</f>
        <v>44369.4861111111</v>
      </c>
      <c r="AY23" s="17" t="n">
        <f aca="false">VLOOKUP(AU23,$D:$H,5)</f>
        <v>44369.5694444445</v>
      </c>
      <c r="AZ23" s="18"/>
      <c r="BA23" s="15" t="n">
        <f aca="false">IF(VLOOKUP(BB23,[2]Feiertage!$G$12:$H$125,2)=1,1,WEEKDAY(BB23))</f>
        <v>5</v>
      </c>
      <c r="BB23" s="16" t="n">
        <f aca="false">BB22+1</f>
        <v>44399</v>
      </c>
      <c r="BC23" s="17" t="n">
        <f aca="false">VLOOKUP(BB23,$D:$H,2)</f>
        <v>0</v>
      </c>
      <c r="BD23" s="17" t="n">
        <f aca="false">VLOOKUP(BB23,$D:$H,3)</f>
        <v>0</v>
      </c>
      <c r="BE23" s="17" t="n">
        <f aca="false">VLOOKUP(BB23,$D:$H,4)</f>
        <v>44399.5111111111</v>
      </c>
      <c r="BF23" s="17" t="n">
        <f aca="false">VLOOKUP(BB23,$D:$H,5)</f>
        <v>44399.5944444445</v>
      </c>
      <c r="BG23" s="18"/>
      <c r="BH23" s="15" t="n">
        <f aca="false">IF(VLOOKUP(BI23,[2]Feiertage!$G$12:$H$125,2)=1,1,WEEKDAY(BI23))</f>
        <v>1</v>
      </c>
      <c r="BI23" s="16" t="n">
        <f aca="false">BI22+1</f>
        <v>44430</v>
      </c>
      <c r="BJ23" s="17" t="n">
        <f aca="false">VLOOKUP(BI23,$D:$H,2)</f>
        <v>0</v>
      </c>
      <c r="BK23" s="17" t="n">
        <f aca="false">VLOOKUP(BI23,$D:$H,3)</f>
        <v>0</v>
      </c>
      <c r="BL23" s="17" t="n">
        <f aca="false">VLOOKUP(BI23,$D:$H,4)</f>
        <v>44430.5875</v>
      </c>
      <c r="BM23" s="17" t="n">
        <f aca="false">VLOOKUP(BI23,$D:$H,5)</f>
        <v>44430.6708333333</v>
      </c>
      <c r="BN23" s="18"/>
      <c r="BO23" s="15" t="n">
        <f aca="false">IF(VLOOKUP(BP23,[2]Feiertage!$G$12:$H$125,2)=1,1,WEEKDAY(BP23))</f>
        <v>4</v>
      </c>
      <c r="BP23" s="16" t="n">
        <f aca="false">BP22+1</f>
        <v>44461</v>
      </c>
      <c r="BQ23" s="17" t="n">
        <f aca="false">VLOOKUP(BP23,$D:$H,2)</f>
        <v>0</v>
      </c>
      <c r="BR23" s="17" t="n">
        <f aca="false">VLOOKUP(BP23,$D:$H,3)</f>
        <v>0</v>
      </c>
      <c r="BS23" s="17" t="n">
        <f aca="false">VLOOKUP(BP23,$D:$H,4)</f>
        <v>44461.63125</v>
      </c>
      <c r="BT23" s="17" t="n">
        <f aca="false">VLOOKUP(BP23,$D:$H,5)</f>
        <v>44461.7145833333</v>
      </c>
      <c r="BU23" s="18"/>
      <c r="BV23" s="15" t="n">
        <f aca="false">IF(VLOOKUP(BW23,[2]Feiertage!$G$12:$H$125,2)=1,1,WEEKDAY(BW23))</f>
        <v>6</v>
      </c>
      <c r="BW23" s="16" t="n">
        <f aca="false">BW22+1</f>
        <v>44491</v>
      </c>
      <c r="BX23" s="17" t="n">
        <f aca="false">VLOOKUP(BW23,$D:$H,2)</f>
        <v>0</v>
      </c>
      <c r="BY23" s="17" t="n">
        <f aca="false">VLOOKUP(BW23,$D:$H,3)</f>
        <v>0</v>
      </c>
      <c r="BZ23" s="17" t="n">
        <f aca="false">VLOOKUP(BW23,$D:$H,4)</f>
        <v>44491.6361111111</v>
      </c>
      <c r="CA23" s="17" t="n">
        <f aca="false">VLOOKUP(BW23,$D:$H,5)</f>
        <v>44491.7194444445</v>
      </c>
      <c r="CB23" s="18"/>
      <c r="CC23" s="15" t="n">
        <f aca="false">IF(VLOOKUP(CD23,[2]Feiertage!$G$12:$H$125,2)=1,1,WEEKDAY(CD23))</f>
        <v>2</v>
      </c>
      <c r="CD23" s="16" t="n">
        <f aca="false">CD22+1</f>
        <v>44522</v>
      </c>
      <c r="CE23" s="17" t="n">
        <f aca="false">VLOOKUP(CD23,$D:$H,2)</f>
        <v>0</v>
      </c>
      <c r="CF23" s="17" t="n">
        <f aca="false">VLOOKUP(CD23,$D:$H,3)</f>
        <v>0</v>
      </c>
      <c r="CG23" s="17" t="n">
        <f aca="false">VLOOKUP(CD23,$D:$H,4)</f>
        <v>44522.6222222222</v>
      </c>
      <c r="CH23" s="17" t="n">
        <f aca="false">VLOOKUP(CD23,$D:$H,5)</f>
        <v>44522.7055555556</v>
      </c>
      <c r="CI23" s="18"/>
      <c r="CJ23" s="15" t="n">
        <f aca="false">IF(VLOOKUP(CK23,[2]Feiertage!$G$12:$H$125,2)=1,1,WEEKDAY(CK23))</f>
        <v>4</v>
      </c>
      <c r="CK23" s="16" t="n">
        <f aca="false">CK22+1</f>
        <v>44552</v>
      </c>
      <c r="CL23" s="17" t="n">
        <f aca="false">VLOOKUP(CK23,$D:$H,2)</f>
        <v>0</v>
      </c>
      <c r="CM23" s="17" t="n">
        <f aca="false">VLOOKUP(CK23,$D:$H,3)</f>
        <v>0</v>
      </c>
      <c r="CN23" s="17" t="n">
        <f aca="false">VLOOKUP(CK23,$D:$H,4)</f>
        <v>0</v>
      </c>
      <c r="CO23" s="17" t="n">
        <f aca="false">VLOOKUP(CK23,$D:$H,5)</f>
        <v>0</v>
      </c>
    </row>
    <row r="24" customFormat="false" ht="15.75" hidden="false" customHeight="true" outlineLevel="0" collapsed="false">
      <c r="C24" s="15" t="n">
        <f aca="false">IF(VLOOKUP(D24,[2]Feiertage!G$12:H$125,2)=1,1,WEEKDAY(D24))</f>
        <v>7</v>
      </c>
      <c r="D24" s="16" t="n">
        <f aca="false">[2]Betriebsplan!$I40</f>
        <v>44219</v>
      </c>
      <c r="E24" s="17" t="n">
        <f aca="false">IF($I24=0,0,I24-[2]Betriebsplan!$T$8)</f>
        <v>0</v>
      </c>
      <c r="F24" s="17" t="n">
        <f aca="false">IF($I24=0,0,I24+[2]Betriebsplan!$U$8)</f>
        <v>0</v>
      </c>
      <c r="G24" s="17" t="n">
        <f aca="false">IF($J24=0,0,J24-[2]Betriebsplan!$T$8)</f>
        <v>0</v>
      </c>
      <c r="H24" s="17" t="n">
        <f aca="false">IF($J24=0,0,J24+[2]Betriebsplan!$U$8)</f>
        <v>0</v>
      </c>
      <c r="I24" s="17" t="n">
        <f aca="false">VLOOKUP(D24,[2]Betriebsplan!I$1:J$65536,2)</f>
        <v>0</v>
      </c>
      <c r="J24" s="17" t="n">
        <f aca="false">VLOOKUP($D24,[2]Betriebsplan!$I$1:K$65536,3)</f>
        <v>0</v>
      </c>
      <c r="K24" s="15" t="n">
        <f aca="false">IF(VLOOKUP(L24,[2]Feiertage!$G$12:$H$125,2)=1,1,WEEKDAY(L24))</f>
        <v>7</v>
      </c>
      <c r="L24" s="16" t="n">
        <f aca="false">[2]Betriebsplan!$I40</f>
        <v>44219</v>
      </c>
      <c r="M24" s="17" t="n">
        <f aca="false">VLOOKUP(L24,$D:$H,2)</f>
        <v>0</v>
      </c>
      <c r="N24" s="17" t="n">
        <f aca="false">VLOOKUP(L24,$D:$H,3)</f>
        <v>0</v>
      </c>
      <c r="O24" s="17" t="n">
        <f aca="false">VLOOKUP(L24,$D:$H,4)</f>
        <v>0</v>
      </c>
      <c r="P24" s="17" t="n">
        <f aca="false">VLOOKUP(L24,$D:$H,5)</f>
        <v>0</v>
      </c>
      <c r="Q24" s="18"/>
      <c r="R24" s="15" t="n">
        <f aca="false">IF(VLOOKUP(S24,[2]Feiertage!$G$12:$H$125,2)=1,1,WEEKDAY(S24))</f>
        <v>3</v>
      </c>
      <c r="S24" s="16" t="n">
        <f aca="false">S23+1</f>
        <v>44250</v>
      </c>
      <c r="T24" s="17" t="n">
        <f aca="false">VLOOKUP(S24,$D:$H,2)</f>
        <v>44250.4041666667</v>
      </c>
      <c r="U24" s="17" t="n">
        <f aca="false">VLOOKUP(S24,$D:$H,3)</f>
        <v>44250.4875</v>
      </c>
      <c r="V24" s="17" t="n">
        <f aca="false">VLOOKUP(S24,$D:$H,4)</f>
        <v>0</v>
      </c>
      <c r="W24" s="17" t="n">
        <f aca="false">VLOOKUP(S24,$D:$H,5)</f>
        <v>0</v>
      </c>
      <c r="X24" s="18"/>
      <c r="Y24" s="15" t="n">
        <f aca="false">IF(VLOOKUP(Z24,[2]Feiertage!$G$12:$H$125,2)=1,1,WEEKDAY(Z24))</f>
        <v>3</v>
      </c>
      <c r="Z24" s="16" t="n">
        <f aca="false">Z23+1</f>
        <v>44278</v>
      </c>
      <c r="AA24" s="17" t="n">
        <f aca="false">VLOOKUP(Z24,$D:$H,2)</f>
        <v>44278.3069444444</v>
      </c>
      <c r="AB24" s="17" t="n">
        <f aca="false">VLOOKUP(Z24,$D:$H,3)</f>
        <v>44278.3902777778</v>
      </c>
      <c r="AC24" s="17" t="n">
        <f aca="false">VLOOKUP(Z24,$D:$H,4)</f>
        <v>0</v>
      </c>
      <c r="AD24" s="17" t="n">
        <f aca="false">VLOOKUP(Z24,$D:$H,5)</f>
        <v>0</v>
      </c>
      <c r="AE24" s="18"/>
      <c r="AF24" s="15" t="n">
        <f aca="false">IF(VLOOKUP(AG24,[2]Feiertage!$G$12:$H$125,2)=1,1,WEEKDAY(AG24))</f>
        <v>6</v>
      </c>
      <c r="AG24" s="16" t="n">
        <f aca="false">AG23+1</f>
        <v>44309</v>
      </c>
      <c r="AH24" s="17" t="n">
        <f aca="false">VLOOKUP(AG24,$D:$H,2)</f>
        <v>44309.4527777778</v>
      </c>
      <c r="AI24" s="17" t="n">
        <f aca="false">VLOOKUP(AG24,$D:$H,3)</f>
        <v>44309.5361111111</v>
      </c>
      <c r="AJ24" s="17" t="n">
        <f aca="false">VLOOKUP(AG24,$D:$H,4)</f>
        <v>0</v>
      </c>
      <c r="AK24" s="17" t="n">
        <f aca="false">VLOOKUP(AG24,$D:$H,5)</f>
        <v>0</v>
      </c>
      <c r="AL24" s="18"/>
      <c r="AM24" s="15" t="n">
        <f aca="false">IF(VLOOKUP(AN24,[2]Feiertage!$G$12:$H$125,2)=1,1,WEEKDAY(AN24))</f>
        <v>1</v>
      </c>
      <c r="AN24" s="16" t="n">
        <f aca="false">AN23+1</f>
        <v>44339</v>
      </c>
      <c r="AO24" s="17" t="n">
        <f aca="false">VLOOKUP(AN24,$D:$H,2)</f>
        <v>0</v>
      </c>
      <c r="AP24" s="17" t="n">
        <f aca="false">VLOOKUP(AN24,$D:$H,3)</f>
        <v>0</v>
      </c>
      <c r="AQ24" s="17" t="n">
        <f aca="false">VLOOKUP(AN24,$D:$H,4)</f>
        <v>44339.4729166667</v>
      </c>
      <c r="AR24" s="17" t="n">
        <f aca="false">VLOOKUP(AN24,$D:$H,5)</f>
        <v>44339.55625</v>
      </c>
      <c r="AS24" s="18"/>
      <c r="AT24" s="15" t="n">
        <f aca="false">IF(VLOOKUP(AU24,[2]Feiertage!$G$12:$H$125,2)=1,1,WEEKDAY(AU24))</f>
        <v>4</v>
      </c>
      <c r="AU24" s="16" t="n">
        <f aca="false">AU23+1</f>
        <v>44370</v>
      </c>
      <c r="AV24" s="17" t="n">
        <f aca="false">VLOOKUP(AU24,$D:$H,2)</f>
        <v>0</v>
      </c>
      <c r="AW24" s="17" t="n">
        <f aca="false">VLOOKUP(AU24,$D:$H,3)</f>
        <v>0</v>
      </c>
      <c r="AX24" s="17" t="n">
        <f aca="false">VLOOKUP(AU24,$D:$H,4)</f>
        <v>44370.5263888889</v>
      </c>
      <c r="AY24" s="17" t="n">
        <f aca="false">VLOOKUP(AU24,$D:$H,5)</f>
        <v>44370.6097222222</v>
      </c>
      <c r="AZ24" s="18"/>
      <c r="BA24" s="15" t="n">
        <f aca="false">IF(VLOOKUP(BB24,[2]Feiertage!$G$12:$H$125,2)=1,1,WEEKDAY(BB24))</f>
        <v>6</v>
      </c>
      <c r="BB24" s="16" t="n">
        <f aca="false">BB23+1</f>
        <v>44400</v>
      </c>
      <c r="BC24" s="17" t="n">
        <f aca="false">VLOOKUP(BB24,$D:$H,2)</f>
        <v>0</v>
      </c>
      <c r="BD24" s="17" t="n">
        <f aca="false">VLOOKUP(BB24,$D:$H,3)</f>
        <v>0</v>
      </c>
      <c r="BE24" s="17" t="n">
        <f aca="false">VLOOKUP(BB24,$D:$H,4)</f>
        <v>44400.5541666667</v>
      </c>
      <c r="BF24" s="17" t="n">
        <f aca="false">VLOOKUP(BB24,$D:$H,5)</f>
        <v>44400.6375</v>
      </c>
      <c r="BG24" s="18"/>
      <c r="BH24" s="15" t="n">
        <f aca="false">IF(VLOOKUP(BI24,[2]Feiertage!$G$12:$H$125,2)=1,1,WEEKDAY(BI24))</f>
        <v>2</v>
      </c>
      <c r="BI24" s="16" t="n">
        <f aca="false">BI23+1</f>
        <v>44431</v>
      </c>
      <c r="BJ24" s="17" t="n">
        <f aca="false">VLOOKUP(BI24,$D:$H,2)</f>
        <v>0</v>
      </c>
      <c r="BK24" s="17" t="n">
        <f aca="false">VLOOKUP(BI24,$D:$H,3)</f>
        <v>0</v>
      </c>
      <c r="BL24" s="17" t="n">
        <f aca="false">VLOOKUP(BI24,$D:$H,4)</f>
        <v>44431.6201388889</v>
      </c>
      <c r="BM24" s="17" t="n">
        <f aca="false">VLOOKUP(BI24,$D:$H,5)</f>
        <v>44431.7034722222</v>
      </c>
      <c r="BN24" s="18"/>
      <c r="BO24" s="15" t="n">
        <f aca="false">IF(VLOOKUP(BP24,[2]Feiertage!$G$12:$H$125,2)=1,1,WEEKDAY(BP24))</f>
        <v>5</v>
      </c>
      <c r="BP24" s="16" t="n">
        <f aca="false">BP23+1</f>
        <v>44462</v>
      </c>
      <c r="BQ24" s="17" t="n">
        <f aca="false">VLOOKUP(BP24,$D:$H,2)</f>
        <v>0</v>
      </c>
      <c r="BR24" s="17" t="n">
        <f aca="false">VLOOKUP(BP24,$D:$H,3)</f>
        <v>0</v>
      </c>
      <c r="BS24" s="17" t="n">
        <f aca="false">VLOOKUP(BP24,$D:$H,4)</f>
        <v>44462.6534722222</v>
      </c>
      <c r="BT24" s="17" t="n">
        <f aca="false">VLOOKUP(BP24,$D:$H,5)</f>
        <v>44462.7368055556</v>
      </c>
      <c r="BU24" s="18"/>
      <c r="BV24" s="15" t="n">
        <f aca="false">IF(VLOOKUP(BW24,[2]Feiertage!$G$12:$H$125,2)=1,1,WEEKDAY(BW24))</f>
        <v>7</v>
      </c>
      <c r="BW24" s="16" t="n">
        <f aca="false">BW23+1</f>
        <v>44492</v>
      </c>
      <c r="BX24" s="17" t="n">
        <f aca="false">VLOOKUP(BW24,$D:$H,2)</f>
        <v>0</v>
      </c>
      <c r="BY24" s="17" t="n">
        <f aca="false">VLOOKUP(BW24,$D:$H,3)</f>
        <v>0</v>
      </c>
      <c r="BZ24" s="17" t="n">
        <f aca="false">VLOOKUP(BW24,$D:$H,4)</f>
        <v>44492.6569444444</v>
      </c>
      <c r="CA24" s="17" t="n">
        <f aca="false">VLOOKUP(BW24,$D:$H,5)</f>
        <v>44492.7402777778</v>
      </c>
      <c r="CB24" s="18"/>
      <c r="CC24" s="15" t="n">
        <f aca="false">IF(VLOOKUP(CD24,[2]Feiertage!$G$12:$H$125,2)=1,1,WEEKDAY(CD24))</f>
        <v>3</v>
      </c>
      <c r="CD24" s="16" t="n">
        <f aca="false">CD23+1</f>
        <v>44523</v>
      </c>
      <c r="CE24" s="17" t="n">
        <f aca="false">VLOOKUP(CD24,$D:$H,2)</f>
        <v>0</v>
      </c>
      <c r="CF24" s="17" t="n">
        <f aca="false">VLOOKUP(CD24,$D:$H,3)</f>
        <v>0</v>
      </c>
      <c r="CG24" s="17" t="n">
        <f aca="false">VLOOKUP(CD24,$D:$H,4)</f>
        <v>44523.6451388889</v>
      </c>
      <c r="CH24" s="17" t="n">
        <f aca="false">VLOOKUP(CD24,$D:$H,5)</f>
        <v>44523.7284722222</v>
      </c>
      <c r="CI24" s="18"/>
      <c r="CJ24" s="15" t="n">
        <f aca="false">IF(VLOOKUP(CK24,[2]Feiertage!$G$12:$H$125,2)=1,1,WEEKDAY(CK24))</f>
        <v>5</v>
      </c>
      <c r="CK24" s="16" t="n">
        <f aca="false">CK23+1</f>
        <v>44553</v>
      </c>
      <c r="CL24" s="17" t="n">
        <f aca="false">VLOOKUP(CK24,$D:$H,2)</f>
        <v>0</v>
      </c>
      <c r="CM24" s="17" t="n">
        <f aca="false">VLOOKUP(CK24,$D:$H,3)</f>
        <v>0</v>
      </c>
      <c r="CN24" s="17" t="n">
        <f aca="false">VLOOKUP(CK24,$D:$H,4)</f>
        <v>0</v>
      </c>
      <c r="CO24" s="17" t="n">
        <f aca="false">VLOOKUP(CK24,$D:$H,5)</f>
        <v>0</v>
      </c>
    </row>
    <row r="25" customFormat="false" ht="15.75" hidden="false" customHeight="true" outlineLevel="0" collapsed="false">
      <c r="C25" s="15" t="n">
        <f aca="false">IF(VLOOKUP(D25,[2]Feiertage!G$12:H$125,2)=1,1,WEEKDAY(D25))</f>
        <v>1</v>
      </c>
      <c r="D25" s="16" t="n">
        <f aca="false">[2]Betriebsplan!$I41</f>
        <v>44220</v>
      </c>
      <c r="E25" s="17" t="n">
        <f aca="false">IF($I25=0,0,I25-[2]Betriebsplan!$T$8)</f>
        <v>0</v>
      </c>
      <c r="F25" s="17" t="n">
        <f aca="false">IF($I25=0,0,I25+[2]Betriebsplan!$U$8)</f>
        <v>0</v>
      </c>
      <c r="G25" s="17" t="n">
        <f aca="false">IF($J25=0,0,J25-[2]Betriebsplan!$T$8)</f>
        <v>0</v>
      </c>
      <c r="H25" s="17" t="n">
        <f aca="false">IF($J25=0,0,J25+[2]Betriebsplan!$U$8)</f>
        <v>0</v>
      </c>
      <c r="I25" s="17" t="n">
        <f aca="false">VLOOKUP(D25,[2]Betriebsplan!I$1:J$65536,2)</f>
        <v>0</v>
      </c>
      <c r="J25" s="17" t="n">
        <f aca="false">VLOOKUP($D25,[2]Betriebsplan!$I$1:K$65536,3)</f>
        <v>0</v>
      </c>
      <c r="K25" s="15" t="n">
        <f aca="false">IF(VLOOKUP(L25,[2]Feiertage!$G$12:$H$125,2)=1,1,WEEKDAY(L25))</f>
        <v>1</v>
      </c>
      <c r="L25" s="16" t="n">
        <f aca="false">[2]Betriebsplan!$I41</f>
        <v>44220</v>
      </c>
      <c r="M25" s="17" t="n">
        <f aca="false">VLOOKUP(L25,$D:$H,2)</f>
        <v>0</v>
      </c>
      <c r="N25" s="17" t="n">
        <f aca="false">VLOOKUP(L25,$D:$H,3)</f>
        <v>0</v>
      </c>
      <c r="O25" s="17" t="n">
        <f aca="false">VLOOKUP(L25,$D:$H,4)</f>
        <v>0</v>
      </c>
      <c r="P25" s="17" t="n">
        <f aca="false">VLOOKUP(L25,$D:$H,5)</f>
        <v>0</v>
      </c>
      <c r="Q25" s="18"/>
      <c r="R25" s="15" t="n">
        <f aca="false">IF(VLOOKUP(S25,[2]Feiertage!$G$12:$H$125,2)=1,1,WEEKDAY(S25))</f>
        <v>4</v>
      </c>
      <c r="S25" s="16" t="n">
        <f aca="false">S24+1</f>
        <v>44251</v>
      </c>
      <c r="T25" s="17" t="n">
        <f aca="false">VLOOKUP(S25,$D:$H,2)</f>
        <v>0</v>
      </c>
      <c r="U25" s="17" t="n">
        <f aca="false">VLOOKUP(S25,$D:$H,3)</f>
        <v>0</v>
      </c>
      <c r="V25" s="17" t="n">
        <f aca="false">VLOOKUP(S25,$D:$H,4)</f>
        <v>0</v>
      </c>
      <c r="W25" s="17" t="n">
        <f aca="false">VLOOKUP(S25,$D:$H,5)</f>
        <v>0</v>
      </c>
      <c r="X25" s="18"/>
      <c r="Y25" s="15" t="n">
        <f aca="false">IF(VLOOKUP(Z25,[2]Feiertage!$G$12:$H$125,2)=1,1,WEEKDAY(Z25))</f>
        <v>4</v>
      </c>
      <c r="Z25" s="16" t="n">
        <f aca="false">Z24+1</f>
        <v>44279</v>
      </c>
      <c r="AA25" s="17" t="n">
        <f aca="false">VLOOKUP(Z25,$D:$H,2)</f>
        <v>44279.3729166667</v>
      </c>
      <c r="AB25" s="17" t="n">
        <f aca="false">VLOOKUP(Z25,$D:$H,3)</f>
        <v>44279.45625</v>
      </c>
      <c r="AC25" s="17" t="n">
        <f aca="false">VLOOKUP(Z25,$D:$H,4)</f>
        <v>0</v>
      </c>
      <c r="AD25" s="17" t="n">
        <f aca="false">VLOOKUP(Z25,$D:$H,5)</f>
        <v>0</v>
      </c>
      <c r="AE25" s="18"/>
      <c r="AF25" s="15" t="n">
        <f aca="false">IF(VLOOKUP(AG25,[2]Feiertage!$G$12:$H$125,2)=1,1,WEEKDAY(AG25))</f>
        <v>7</v>
      </c>
      <c r="AG25" s="16" t="n">
        <f aca="false">AG24+1</f>
        <v>44310</v>
      </c>
      <c r="AH25" s="17" t="n">
        <f aca="false">VLOOKUP(AG25,$D:$H,2)</f>
        <v>0</v>
      </c>
      <c r="AI25" s="17" t="n">
        <f aca="false">VLOOKUP(AG25,$D:$H,3)</f>
        <v>0</v>
      </c>
      <c r="AJ25" s="17" t="n">
        <f aca="false">VLOOKUP(AG25,$D:$H,4)</f>
        <v>44310.5034722222</v>
      </c>
      <c r="AK25" s="17" t="n">
        <f aca="false">VLOOKUP(AG25,$D:$H,5)</f>
        <v>44310.5868055556</v>
      </c>
      <c r="AL25" s="18"/>
      <c r="AM25" s="15" t="n">
        <f aca="false">IF(VLOOKUP(AN25,[2]Feiertage!$G$12:$H$125,2)=1,1,WEEKDAY(AN25))</f>
        <v>1</v>
      </c>
      <c r="AN25" s="16" t="n">
        <f aca="false">AN24+1</f>
        <v>44340</v>
      </c>
      <c r="AO25" s="17" t="n">
        <f aca="false">VLOOKUP(AN25,$D:$H,2)</f>
        <v>0</v>
      </c>
      <c r="AP25" s="17" t="n">
        <f aca="false">VLOOKUP(AN25,$D:$H,3)</f>
        <v>0</v>
      </c>
      <c r="AQ25" s="17" t="n">
        <f aca="false">VLOOKUP(AN25,$D:$H,4)</f>
        <v>44340.5138888889</v>
      </c>
      <c r="AR25" s="17" t="n">
        <f aca="false">VLOOKUP(AN25,$D:$H,5)</f>
        <v>44340.5972222222</v>
      </c>
      <c r="AS25" s="18"/>
      <c r="AT25" s="15" t="n">
        <f aca="false">IF(VLOOKUP(AU25,[2]Feiertage!$G$12:$H$125,2)=1,1,WEEKDAY(AU25))</f>
        <v>5</v>
      </c>
      <c r="AU25" s="16" t="n">
        <f aca="false">AU24+1</f>
        <v>44371</v>
      </c>
      <c r="AV25" s="17" t="n">
        <f aca="false">VLOOKUP(AU25,$D:$H,2)</f>
        <v>0</v>
      </c>
      <c r="AW25" s="17" t="n">
        <f aca="false">VLOOKUP(AU25,$D:$H,3)</f>
        <v>0</v>
      </c>
      <c r="AX25" s="17" t="n">
        <f aca="false">VLOOKUP(AU25,$D:$H,4)</f>
        <v>44371.5638888889</v>
      </c>
      <c r="AY25" s="17" t="n">
        <f aca="false">VLOOKUP(AU25,$D:$H,5)</f>
        <v>44371.6472222222</v>
      </c>
      <c r="AZ25" s="18"/>
      <c r="BA25" s="15" t="n">
        <f aca="false">IF(VLOOKUP(BB25,[2]Feiertage!$G$12:$H$125,2)=1,1,WEEKDAY(BB25))</f>
        <v>7</v>
      </c>
      <c r="BB25" s="16" t="n">
        <f aca="false">BB24+1</f>
        <v>44401</v>
      </c>
      <c r="BC25" s="17" t="n">
        <f aca="false">VLOOKUP(BB25,$D:$H,2)</f>
        <v>0</v>
      </c>
      <c r="BD25" s="17" t="n">
        <f aca="false">VLOOKUP(BB25,$D:$H,3)</f>
        <v>0</v>
      </c>
      <c r="BE25" s="17" t="n">
        <f aca="false">VLOOKUP(BB25,$D:$H,4)</f>
        <v>44401.5930555556</v>
      </c>
      <c r="BF25" s="17" t="n">
        <f aca="false">VLOOKUP(BB25,$D:$H,5)</f>
        <v>44401.6763888889</v>
      </c>
      <c r="BG25" s="18"/>
      <c r="BH25" s="15" t="n">
        <f aca="false">IF(VLOOKUP(BI25,[2]Feiertage!$G$12:$H$125,2)=1,1,WEEKDAY(BI25))</f>
        <v>3</v>
      </c>
      <c r="BI25" s="16" t="n">
        <f aca="false">BI24+1</f>
        <v>44432</v>
      </c>
      <c r="BJ25" s="17" t="n">
        <f aca="false">VLOOKUP(BI25,$D:$H,2)</f>
        <v>0</v>
      </c>
      <c r="BK25" s="17" t="n">
        <f aca="false">VLOOKUP(BI25,$D:$H,3)</f>
        <v>0</v>
      </c>
      <c r="BL25" s="17" t="n">
        <f aca="false">VLOOKUP(BI25,$D:$H,4)</f>
        <v>44432.6472222222</v>
      </c>
      <c r="BM25" s="17" t="n">
        <f aca="false">VLOOKUP(BI25,$D:$H,5)</f>
        <v>44432.7305555556</v>
      </c>
      <c r="BN25" s="18"/>
      <c r="BO25" s="15" t="n">
        <f aca="false">IF(VLOOKUP(BP25,[2]Feiertage!$G$12:$H$125,2)=1,1,WEEKDAY(BP25))</f>
        <v>6</v>
      </c>
      <c r="BP25" s="16" t="n">
        <f aca="false">BP24+1</f>
        <v>44463</v>
      </c>
      <c r="BQ25" s="17" t="n">
        <f aca="false">VLOOKUP(BP25,$D:$H,2)</f>
        <v>0</v>
      </c>
      <c r="BR25" s="17" t="n">
        <f aca="false">VLOOKUP(BP25,$D:$H,3)</f>
        <v>0</v>
      </c>
      <c r="BS25" s="17" t="n">
        <f aca="false">VLOOKUP(BP25,$D:$H,4)</f>
        <v>44463.675</v>
      </c>
      <c r="BT25" s="17" t="n">
        <f aca="false">VLOOKUP(BP25,$D:$H,5)</f>
        <v>44463.7583333333</v>
      </c>
      <c r="BU25" s="18"/>
      <c r="BV25" s="15" t="n">
        <f aca="false">IF(VLOOKUP(BW25,[2]Feiertage!$G$12:$H$125,2)=1,1,WEEKDAY(BW25))</f>
        <v>1</v>
      </c>
      <c r="BW25" s="16" t="n">
        <f aca="false">BW24+1</f>
        <v>44493</v>
      </c>
      <c r="BX25" s="17" t="n">
        <f aca="false">VLOOKUP(BW25,$D:$H,2)</f>
        <v>44493.1680555556</v>
      </c>
      <c r="BY25" s="17" t="n">
        <f aca="false">VLOOKUP(BW25,$D:$H,3)</f>
        <v>44493.2513888889</v>
      </c>
      <c r="BZ25" s="17" t="n">
        <f aca="false">VLOOKUP(BW25,$D:$H,4)</f>
        <v>44493.6777777778</v>
      </c>
      <c r="CA25" s="17" t="n">
        <f aca="false">VLOOKUP(BW25,$D:$H,5)</f>
        <v>44493.7611111111</v>
      </c>
      <c r="CB25" s="18"/>
      <c r="CC25" s="15" t="n">
        <f aca="false">IF(VLOOKUP(CD25,[2]Feiertage!$G$12:$H$125,2)=1,1,WEEKDAY(CD25))</f>
        <v>4</v>
      </c>
      <c r="CD25" s="16" t="n">
        <f aca="false">CD24+1</f>
        <v>44524</v>
      </c>
      <c r="CE25" s="17" t="n">
        <f aca="false">VLOOKUP(CD25,$D:$H,2)</f>
        <v>0</v>
      </c>
      <c r="CF25" s="17" t="n">
        <f aca="false">VLOOKUP(CD25,$D:$H,3)</f>
        <v>0</v>
      </c>
      <c r="CG25" s="17" t="n">
        <f aca="false">VLOOKUP(CD25,$D:$H,4)</f>
        <v>0</v>
      </c>
      <c r="CH25" s="17" t="n">
        <f aca="false">VLOOKUP(CD25,$D:$H,5)</f>
        <v>0</v>
      </c>
      <c r="CI25" s="18"/>
      <c r="CJ25" s="15" t="n">
        <f aca="false">IF(VLOOKUP(CK25,[2]Feiertage!$G$12:$H$125,2)=1,1,WEEKDAY(CK25))</f>
        <v>1</v>
      </c>
      <c r="CK25" s="16" t="n">
        <f aca="false">CK24+1</f>
        <v>44554</v>
      </c>
      <c r="CL25" s="17" t="n">
        <f aca="false">VLOOKUP(CK25,$D:$H,2)</f>
        <v>0</v>
      </c>
      <c r="CM25" s="17" t="n">
        <f aca="false">VLOOKUP(CK25,$D:$H,3)</f>
        <v>0</v>
      </c>
      <c r="CN25" s="17" t="n">
        <f aca="false">VLOOKUP(CK25,$D:$H,4)</f>
        <v>0</v>
      </c>
      <c r="CO25" s="17" t="n">
        <f aca="false">VLOOKUP(CK25,$D:$H,5)</f>
        <v>0</v>
      </c>
    </row>
    <row r="26" customFormat="false" ht="15.75" hidden="false" customHeight="true" outlineLevel="0" collapsed="false">
      <c r="C26" s="15" t="n">
        <f aca="false">IF(VLOOKUP(D26,[2]Feiertage!G$12:H$125,2)=1,1,WEEKDAY(D26))</f>
        <v>2</v>
      </c>
      <c r="D26" s="16" t="n">
        <f aca="false">[2]Betriebsplan!$I42</f>
        <v>44221</v>
      </c>
      <c r="E26" s="17" t="n">
        <f aca="false">IF($I26=0,0,I26-[2]Betriebsplan!$T$8)</f>
        <v>44221.4388888889</v>
      </c>
      <c r="F26" s="17" t="n">
        <f aca="false">IF($I26=0,0,I26+[2]Betriebsplan!$U$8)</f>
        <v>44221.5222222222</v>
      </c>
      <c r="G26" s="17" t="n">
        <f aca="false">IF($J26=0,0,J26-[2]Betriebsplan!$T$8)</f>
        <v>0</v>
      </c>
      <c r="H26" s="17" t="n">
        <f aca="false">IF($J26=0,0,J26+[2]Betriebsplan!$U$8)</f>
        <v>0</v>
      </c>
      <c r="I26" s="17" t="n">
        <f aca="false">VLOOKUP(D26,[2]Betriebsplan!I$1:J$65536,2)</f>
        <v>44221.5222222222</v>
      </c>
      <c r="J26" s="17" t="n">
        <f aca="false">VLOOKUP($D26,[2]Betriebsplan!$I$1:K$65536,3)</f>
        <v>0</v>
      </c>
      <c r="K26" s="15" t="n">
        <f aca="false">IF(VLOOKUP(L26,[2]Feiertage!$G$12:$H$125,2)=1,1,WEEKDAY(L26))</f>
        <v>2</v>
      </c>
      <c r="L26" s="16" t="n">
        <f aca="false">[2]Betriebsplan!$I42</f>
        <v>44221</v>
      </c>
      <c r="M26" s="17" t="n">
        <f aca="false">VLOOKUP(L26,$D:$H,2)</f>
        <v>44221.4388888889</v>
      </c>
      <c r="N26" s="17" t="n">
        <f aca="false">VLOOKUP(L26,$D:$H,3)</f>
        <v>44221.5222222222</v>
      </c>
      <c r="O26" s="17" t="n">
        <f aca="false">VLOOKUP(L26,$D:$H,4)</f>
        <v>0</v>
      </c>
      <c r="P26" s="17" t="n">
        <f aca="false">VLOOKUP(L26,$D:$H,5)</f>
        <v>0</v>
      </c>
      <c r="Q26" s="18"/>
      <c r="R26" s="15" t="n">
        <f aca="false">IF(VLOOKUP(S26,[2]Feiertage!$G$12:$H$125,2)=1,1,WEEKDAY(S26))</f>
        <v>5</v>
      </c>
      <c r="S26" s="16" t="n">
        <f aca="false">S25+1</f>
        <v>44252</v>
      </c>
      <c r="T26" s="17" t="n">
        <f aca="false">VLOOKUP(S26,$D:$H,2)</f>
        <v>0</v>
      </c>
      <c r="U26" s="17" t="n">
        <f aca="false">VLOOKUP(S26,$D:$H,3)</f>
        <v>0</v>
      </c>
      <c r="V26" s="17" t="n">
        <f aca="false">VLOOKUP(S26,$D:$H,4)</f>
        <v>0</v>
      </c>
      <c r="W26" s="17" t="n">
        <f aca="false">VLOOKUP(S26,$D:$H,5)</f>
        <v>0</v>
      </c>
      <c r="X26" s="18"/>
      <c r="Y26" s="15" t="n">
        <f aca="false">IF(VLOOKUP(Z26,[2]Feiertage!$G$12:$H$125,2)=1,1,WEEKDAY(Z26))</f>
        <v>5</v>
      </c>
      <c r="Z26" s="16" t="n">
        <f aca="false">Z25+1</f>
        <v>44280</v>
      </c>
      <c r="AA26" s="17" t="n">
        <f aca="false">VLOOKUP(Z26,$D:$H,2)</f>
        <v>44280.4375</v>
      </c>
      <c r="AB26" s="17" t="n">
        <f aca="false">VLOOKUP(Z26,$D:$H,3)</f>
        <v>44280.5208333333</v>
      </c>
      <c r="AC26" s="17" t="n">
        <f aca="false">VLOOKUP(Z26,$D:$H,4)</f>
        <v>0</v>
      </c>
      <c r="AD26" s="17" t="n">
        <f aca="false">VLOOKUP(Z26,$D:$H,5)</f>
        <v>0</v>
      </c>
      <c r="AE26" s="18"/>
      <c r="AF26" s="15" t="n">
        <f aca="false">IF(VLOOKUP(AG26,[2]Feiertage!$G$12:$H$125,2)=1,1,WEEKDAY(AG26))</f>
        <v>1</v>
      </c>
      <c r="AG26" s="16" t="n">
        <f aca="false">AG25+1</f>
        <v>44311</v>
      </c>
      <c r="AH26" s="17" t="n">
        <f aca="false">VLOOKUP(AG26,$D:$H,2)</f>
        <v>0</v>
      </c>
      <c r="AI26" s="17" t="n">
        <f aca="false">VLOOKUP(AG26,$D:$H,3)</f>
        <v>0</v>
      </c>
      <c r="AJ26" s="17" t="n">
        <f aca="false">VLOOKUP(AG26,$D:$H,4)</f>
        <v>44311.5416666667</v>
      </c>
      <c r="AK26" s="17" t="n">
        <f aca="false">VLOOKUP(AG26,$D:$H,5)</f>
        <v>44311.625</v>
      </c>
      <c r="AL26" s="18"/>
      <c r="AM26" s="15" t="n">
        <f aca="false">IF(VLOOKUP(AN26,[2]Feiertage!$G$12:$H$125,2)=1,1,WEEKDAY(AN26))</f>
        <v>3</v>
      </c>
      <c r="AN26" s="16" t="n">
        <f aca="false">AN25+1</f>
        <v>44341</v>
      </c>
      <c r="AO26" s="17" t="n">
        <f aca="false">VLOOKUP(AN26,$D:$H,2)</f>
        <v>0</v>
      </c>
      <c r="AP26" s="17" t="n">
        <f aca="false">VLOOKUP(AN26,$D:$H,3)</f>
        <v>0</v>
      </c>
      <c r="AQ26" s="17" t="n">
        <f aca="false">VLOOKUP(AN26,$D:$H,4)</f>
        <v>44341.5493055556</v>
      </c>
      <c r="AR26" s="17" t="n">
        <f aca="false">VLOOKUP(AN26,$D:$H,5)</f>
        <v>44341.6326388889</v>
      </c>
      <c r="AS26" s="18"/>
      <c r="AT26" s="15" t="n">
        <f aca="false">IF(VLOOKUP(AU26,[2]Feiertage!$G$12:$H$125,2)=1,1,WEEKDAY(AU26))</f>
        <v>6</v>
      </c>
      <c r="AU26" s="16" t="n">
        <f aca="false">AU25+1</f>
        <v>44372</v>
      </c>
      <c r="AV26" s="17" t="n">
        <f aca="false">VLOOKUP(AU26,$D:$H,2)</f>
        <v>0</v>
      </c>
      <c r="AW26" s="17" t="n">
        <f aca="false">VLOOKUP(AU26,$D:$H,3)</f>
        <v>0</v>
      </c>
      <c r="AX26" s="17" t="n">
        <f aca="false">VLOOKUP(AU26,$D:$H,4)</f>
        <v>44372.5993055556</v>
      </c>
      <c r="AY26" s="17" t="n">
        <f aca="false">VLOOKUP(AU26,$D:$H,5)</f>
        <v>44372.6826388889</v>
      </c>
      <c r="AZ26" s="18"/>
      <c r="BA26" s="15" t="n">
        <f aca="false">IF(VLOOKUP(BB26,[2]Feiertage!$G$12:$H$125,2)=1,1,WEEKDAY(BB26))</f>
        <v>1</v>
      </c>
      <c r="BB26" s="16" t="n">
        <f aca="false">BB25+1</f>
        <v>44402</v>
      </c>
      <c r="BC26" s="17" t="n">
        <f aca="false">VLOOKUP(BB26,$D:$H,2)</f>
        <v>0</v>
      </c>
      <c r="BD26" s="17" t="n">
        <f aca="false">VLOOKUP(BB26,$D:$H,3)</f>
        <v>0</v>
      </c>
      <c r="BE26" s="17" t="n">
        <f aca="false">VLOOKUP(BB26,$D:$H,4)</f>
        <v>44402.6277777778</v>
      </c>
      <c r="BF26" s="17" t="n">
        <f aca="false">VLOOKUP(BB26,$D:$H,5)</f>
        <v>44402.7111111111</v>
      </c>
      <c r="BG26" s="18"/>
      <c r="BH26" s="15" t="n">
        <f aca="false">IF(VLOOKUP(BI26,[2]Feiertage!$G$12:$H$125,2)=1,1,WEEKDAY(BI26))</f>
        <v>4</v>
      </c>
      <c r="BI26" s="16" t="n">
        <f aca="false">BI25+1</f>
        <v>44433</v>
      </c>
      <c r="BJ26" s="17" t="n">
        <f aca="false">VLOOKUP(BI26,$D:$H,2)</f>
        <v>0</v>
      </c>
      <c r="BK26" s="17" t="n">
        <f aca="false">VLOOKUP(BI26,$D:$H,3)</f>
        <v>0</v>
      </c>
      <c r="BL26" s="17" t="n">
        <f aca="false">VLOOKUP(BI26,$D:$H,4)</f>
        <v>44433.6722222222</v>
      </c>
      <c r="BM26" s="17" t="n">
        <f aca="false">VLOOKUP(BI26,$D:$H,5)</f>
        <v>44433.7555555556</v>
      </c>
      <c r="BN26" s="18"/>
      <c r="BO26" s="15" t="n">
        <f aca="false">IF(VLOOKUP(BP26,[2]Feiertage!$G$12:$H$125,2)=1,1,WEEKDAY(BP26))</f>
        <v>7</v>
      </c>
      <c r="BP26" s="16" t="n">
        <f aca="false">BP25+1</f>
        <v>44464</v>
      </c>
      <c r="BQ26" s="17" t="n">
        <f aca="false">VLOOKUP(BP26,$D:$H,2)</f>
        <v>44464.1895833333</v>
      </c>
      <c r="BR26" s="17" t="n">
        <f aca="false">VLOOKUP(BP26,$D:$H,3)</f>
        <v>44464.2729166667</v>
      </c>
      <c r="BS26" s="17" t="n">
        <f aca="false">VLOOKUP(BP26,$D:$H,4)</f>
        <v>44464.6972222222</v>
      </c>
      <c r="BT26" s="17" t="n">
        <f aca="false">VLOOKUP(BP26,$D:$H,5)</f>
        <v>44464.7805555556</v>
      </c>
      <c r="BU26" s="18"/>
      <c r="BV26" s="15" t="n">
        <f aca="false">IF(VLOOKUP(BW26,[2]Feiertage!$G$12:$H$125,2)=1,1,WEEKDAY(BW26))</f>
        <v>2</v>
      </c>
      <c r="BW26" s="16" t="n">
        <f aca="false">BW25+1</f>
        <v>44494</v>
      </c>
      <c r="BX26" s="17" t="n">
        <f aca="false">VLOOKUP(BW26,$D:$H,2)</f>
        <v>0</v>
      </c>
      <c r="BY26" s="17" t="n">
        <f aca="false">VLOOKUP(BW26,$D:$H,3)</f>
        <v>0</v>
      </c>
      <c r="BZ26" s="17" t="n">
        <f aca="false">VLOOKUP(BW26,$D:$H,4)</f>
        <v>44494.7</v>
      </c>
      <c r="CA26" s="17" t="n">
        <f aca="false">VLOOKUP(BW26,$D:$H,5)</f>
        <v>44494.7833333333</v>
      </c>
      <c r="CB26" s="18"/>
      <c r="CC26" s="15" t="n">
        <f aca="false">IF(VLOOKUP(CD26,[2]Feiertage!$G$12:$H$125,2)=1,1,WEEKDAY(CD26))</f>
        <v>5</v>
      </c>
      <c r="CD26" s="16" t="n">
        <f aca="false">CD25+1</f>
        <v>44525</v>
      </c>
      <c r="CE26" s="17" t="n">
        <f aca="false">VLOOKUP(CD26,$D:$H,2)</f>
        <v>0</v>
      </c>
      <c r="CF26" s="17" t="n">
        <f aca="false">VLOOKUP(CD26,$D:$H,3)</f>
        <v>0</v>
      </c>
      <c r="CG26" s="17" t="n">
        <f aca="false">VLOOKUP(CD26,$D:$H,4)</f>
        <v>0</v>
      </c>
      <c r="CH26" s="17" t="n">
        <f aca="false">VLOOKUP(CD26,$D:$H,5)</f>
        <v>0</v>
      </c>
      <c r="CI26" s="18"/>
      <c r="CJ26" s="15" t="n">
        <f aca="false">IF(VLOOKUP(CK26,[2]Feiertage!$G$12:$H$125,2)=1,1,WEEKDAY(CK26))</f>
        <v>1</v>
      </c>
      <c r="CK26" s="16" t="n">
        <f aca="false">CK25+1</f>
        <v>44555</v>
      </c>
      <c r="CL26" s="17" t="n">
        <f aca="false">VLOOKUP(CK26,$D:$H,2)</f>
        <v>0</v>
      </c>
      <c r="CM26" s="17" t="n">
        <f aca="false">VLOOKUP(CK26,$D:$H,3)</f>
        <v>0</v>
      </c>
      <c r="CN26" s="17" t="n">
        <f aca="false">VLOOKUP(CK26,$D:$H,4)</f>
        <v>0</v>
      </c>
      <c r="CO26" s="17" t="n">
        <f aca="false">VLOOKUP(CK26,$D:$H,5)</f>
        <v>0</v>
      </c>
    </row>
    <row r="27" customFormat="false" ht="15.75" hidden="false" customHeight="true" outlineLevel="0" collapsed="false">
      <c r="C27" s="15" t="n">
        <f aca="false">IF(VLOOKUP(D27,[2]Feiertage!G$12:H$125,2)=1,1,WEEKDAY(D27))</f>
        <v>3</v>
      </c>
      <c r="D27" s="16" t="n">
        <f aca="false">[2]Betriebsplan!$I43</f>
        <v>44222</v>
      </c>
      <c r="E27" s="17" t="n">
        <f aca="false">IF($I27=0,0,I27-[2]Betriebsplan!$T$8)</f>
        <v>0</v>
      </c>
      <c r="F27" s="17" t="n">
        <f aca="false">IF($I27=0,0,I27+[2]Betriebsplan!$U$8)</f>
        <v>0</v>
      </c>
      <c r="G27" s="17" t="n">
        <f aca="false">IF($J27=0,0,J27-[2]Betriebsplan!$T$8)</f>
        <v>44222.4840277778</v>
      </c>
      <c r="H27" s="17" t="n">
        <f aca="false">IF($J27=0,0,J27+[2]Betriebsplan!$U$8)</f>
        <v>44222.5673611111</v>
      </c>
      <c r="I27" s="17" t="n">
        <f aca="false">VLOOKUP(D27,[2]Betriebsplan!I$1:J$65536,2)</f>
        <v>0</v>
      </c>
      <c r="J27" s="17" t="n">
        <f aca="false">VLOOKUP($D27,[2]Betriebsplan!$I$1:K$65536,3)</f>
        <v>44222.5673611111</v>
      </c>
      <c r="K27" s="15" t="n">
        <f aca="false">IF(VLOOKUP(L27,[2]Feiertage!$G$12:$H$125,2)=1,1,WEEKDAY(L27))</f>
        <v>3</v>
      </c>
      <c r="L27" s="16" t="n">
        <f aca="false">[2]Betriebsplan!$I43</f>
        <v>44222</v>
      </c>
      <c r="M27" s="17" t="n">
        <f aca="false">VLOOKUP(L27,$D:$H,2)</f>
        <v>0</v>
      </c>
      <c r="N27" s="17" t="n">
        <f aca="false">VLOOKUP(L27,$D:$H,3)</f>
        <v>0</v>
      </c>
      <c r="O27" s="17" t="n">
        <f aca="false">VLOOKUP(L27,$D:$H,4)</f>
        <v>44222.4840277778</v>
      </c>
      <c r="P27" s="17" t="n">
        <f aca="false">VLOOKUP(L27,$D:$H,5)</f>
        <v>44222.5673611111</v>
      </c>
      <c r="Q27" s="18"/>
      <c r="R27" s="15" t="n">
        <f aca="false">IF(VLOOKUP(S27,[2]Feiertage!$G$12:$H$125,2)=1,1,WEEKDAY(S27))</f>
        <v>6</v>
      </c>
      <c r="S27" s="16" t="n">
        <f aca="false">S26+1</f>
        <v>44253</v>
      </c>
      <c r="T27" s="17" t="n">
        <f aca="false">VLOOKUP(S27,$D:$H,2)</f>
        <v>0</v>
      </c>
      <c r="U27" s="17" t="n">
        <f aca="false">VLOOKUP(S27,$D:$H,3)</f>
        <v>0</v>
      </c>
      <c r="V27" s="17" t="n">
        <f aca="false">VLOOKUP(S27,$D:$H,4)</f>
        <v>44253.5402777778</v>
      </c>
      <c r="W27" s="17" t="n">
        <f aca="false">VLOOKUP(S27,$D:$H,5)</f>
        <v>44253.6236111111</v>
      </c>
      <c r="X27" s="18"/>
      <c r="Y27" s="15" t="n">
        <f aca="false">IF(VLOOKUP(Z27,[2]Feiertage!$G$12:$H$125,2)=1,1,WEEKDAY(Z27))</f>
        <v>6</v>
      </c>
      <c r="Z27" s="16" t="n">
        <f aca="false">Z26+1</f>
        <v>44281</v>
      </c>
      <c r="AA27" s="17" t="n">
        <f aca="false">VLOOKUP(Z27,$D:$H,2)</f>
        <v>0</v>
      </c>
      <c r="AB27" s="17" t="n">
        <f aca="false">VLOOKUP(Z27,$D:$H,3)</f>
        <v>0</v>
      </c>
      <c r="AC27" s="17" t="n">
        <f aca="false">VLOOKUP(Z27,$D:$H,4)</f>
        <v>44281.4875</v>
      </c>
      <c r="AD27" s="17" t="n">
        <f aca="false">VLOOKUP(Z27,$D:$H,5)</f>
        <v>44281.5708333333</v>
      </c>
      <c r="AE27" s="18"/>
      <c r="AF27" s="15" t="n">
        <f aca="false">IF(VLOOKUP(AG27,[2]Feiertage!$G$12:$H$125,2)=1,1,WEEKDAY(AG27))</f>
        <v>2</v>
      </c>
      <c r="AG27" s="16" t="n">
        <f aca="false">AG26+1</f>
        <v>44312</v>
      </c>
      <c r="AH27" s="17" t="n">
        <f aca="false">VLOOKUP(AG27,$D:$H,2)</f>
        <v>0</v>
      </c>
      <c r="AI27" s="17" t="n">
        <f aca="false">VLOOKUP(AG27,$D:$H,3)</f>
        <v>0</v>
      </c>
      <c r="AJ27" s="17" t="n">
        <f aca="false">VLOOKUP(AG27,$D:$H,4)</f>
        <v>44312.5736111111</v>
      </c>
      <c r="AK27" s="17" t="n">
        <f aca="false">VLOOKUP(AG27,$D:$H,5)</f>
        <v>44312.6569444445</v>
      </c>
      <c r="AL27" s="18"/>
      <c r="AM27" s="15" t="n">
        <f aca="false">IF(VLOOKUP(AN27,[2]Feiertage!$G$12:$H$125,2)=1,1,WEEKDAY(AN27))</f>
        <v>4</v>
      </c>
      <c r="AN27" s="16" t="n">
        <f aca="false">AN26+1</f>
        <v>44342</v>
      </c>
      <c r="AO27" s="17" t="n">
        <f aca="false">VLOOKUP(AN27,$D:$H,2)</f>
        <v>0</v>
      </c>
      <c r="AP27" s="17" t="n">
        <f aca="false">VLOOKUP(AN27,$D:$H,3)</f>
        <v>0</v>
      </c>
      <c r="AQ27" s="17" t="n">
        <f aca="false">VLOOKUP(AN27,$D:$H,4)</f>
        <v>44342.58125</v>
      </c>
      <c r="AR27" s="17" t="n">
        <f aca="false">VLOOKUP(AN27,$D:$H,5)</f>
        <v>44342.6645833333</v>
      </c>
      <c r="AS27" s="18"/>
      <c r="AT27" s="15" t="n">
        <f aca="false">IF(VLOOKUP(AU27,[2]Feiertage!$G$12:$H$125,2)=1,1,WEEKDAY(AU27))</f>
        <v>7</v>
      </c>
      <c r="AU27" s="16" t="n">
        <f aca="false">AU26+1</f>
        <v>44373</v>
      </c>
      <c r="AV27" s="17" t="n">
        <f aca="false">VLOOKUP(AU27,$D:$H,2)</f>
        <v>0</v>
      </c>
      <c r="AW27" s="17" t="n">
        <f aca="false">VLOOKUP(AU27,$D:$H,3)</f>
        <v>0</v>
      </c>
      <c r="AX27" s="17" t="n">
        <f aca="false">VLOOKUP(AU27,$D:$H,4)</f>
        <v>44373.6333333333</v>
      </c>
      <c r="AY27" s="17" t="n">
        <f aca="false">VLOOKUP(AU27,$D:$H,5)</f>
        <v>44373.7166666667</v>
      </c>
      <c r="AZ27" s="18"/>
      <c r="BA27" s="15" t="n">
        <f aca="false">IF(VLOOKUP(BB27,[2]Feiertage!$G$12:$H$125,2)=1,1,WEEKDAY(BB27))</f>
        <v>2</v>
      </c>
      <c r="BB27" s="16" t="n">
        <f aca="false">BB26+1</f>
        <v>44403</v>
      </c>
      <c r="BC27" s="17" t="n">
        <f aca="false">VLOOKUP(BB27,$D:$H,2)</f>
        <v>0</v>
      </c>
      <c r="BD27" s="17" t="n">
        <f aca="false">VLOOKUP(BB27,$D:$H,3)</f>
        <v>0</v>
      </c>
      <c r="BE27" s="17" t="n">
        <f aca="false">VLOOKUP(BB27,$D:$H,4)</f>
        <v>44403.6590277778</v>
      </c>
      <c r="BF27" s="17" t="n">
        <f aca="false">VLOOKUP(BB27,$D:$H,5)</f>
        <v>44403.7423611111</v>
      </c>
      <c r="BG27" s="18"/>
      <c r="BH27" s="15" t="n">
        <f aca="false">IF(VLOOKUP(BI27,[2]Feiertage!$G$12:$H$125,2)=1,1,WEEKDAY(BI27))</f>
        <v>5</v>
      </c>
      <c r="BI27" s="16" t="n">
        <f aca="false">BI26+1</f>
        <v>44434</v>
      </c>
      <c r="BJ27" s="17" t="n">
        <f aca="false">VLOOKUP(BI27,$D:$H,2)</f>
        <v>0</v>
      </c>
      <c r="BK27" s="17" t="n">
        <f aca="false">VLOOKUP(BI27,$D:$H,3)</f>
        <v>0</v>
      </c>
      <c r="BL27" s="17" t="n">
        <f aca="false">VLOOKUP(BI27,$D:$H,4)</f>
        <v>44434.6951388889</v>
      </c>
      <c r="BM27" s="17" t="n">
        <f aca="false">VLOOKUP(BI27,$D:$H,5)</f>
        <v>44434.7784722222</v>
      </c>
      <c r="BN27" s="18"/>
      <c r="BO27" s="15" t="n">
        <f aca="false">IF(VLOOKUP(BP27,[2]Feiertage!$G$12:$H$125,2)=1,1,WEEKDAY(BP27))</f>
        <v>1</v>
      </c>
      <c r="BP27" s="16" t="n">
        <f aca="false">BP26+1</f>
        <v>44465</v>
      </c>
      <c r="BQ27" s="17" t="n">
        <f aca="false">VLOOKUP(BP27,$D:$H,2)</f>
        <v>44465.2104166667</v>
      </c>
      <c r="BR27" s="17" t="n">
        <f aca="false">VLOOKUP(BP27,$D:$H,3)</f>
        <v>44465.29375</v>
      </c>
      <c r="BS27" s="17" t="n">
        <f aca="false">VLOOKUP(BP27,$D:$H,4)</f>
        <v>44465.7194444444</v>
      </c>
      <c r="BT27" s="17" t="n">
        <f aca="false">VLOOKUP(BP27,$D:$H,5)</f>
        <v>44465.8027777778</v>
      </c>
      <c r="BU27" s="18"/>
      <c r="BV27" s="15" t="n">
        <f aca="false">IF(VLOOKUP(BW27,[2]Feiertage!$G$12:$H$125,2)=1,1,WEEKDAY(BW27))</f>
        <v>3</v>
      </c>
      <c r="BW27" s="16" t="n">
        <f aca="false">BW26+1</f>
        <v>44495</v>
      </c>
      <c r="BX27" s="17" t="n">
        <f aca="false">VLOOKUP(BW27,$D:$H,2)</f>
        <v>0</v>
      </c>
      <c r="BY27" s="17" t="n">
        <f aca="false">VLOOKUP(BW27,$D:$H,3)</f>
        <v>0</v>
      </c>
      <c r="BZ27" s="17" t="n">
        <f aca="false">VLOOKUP(BW27,$D:$H,4)</f>
        <v>44495.7215277778</v>
      </c>
      <c r="CA27" s="17" t="n">
        <f aca="false">VLOOKUP(BW27,$D:$H,5)</f>
        <v>44495.8048611111</v>
      </c>
      <c r="CB27" s="18"/>
      <c r="CC27" s="15" t="n">
        <f aca="false">IF(VLOOKUP(CD27,[2]Feiertage!$G$12:$H$125,2)=1,1,WEEKDAY(CD27))</f>
        <v>6</v>
      </c>
      <c r="CD27" s="16" t="n">
        <f aca="false">CD26+1</f>
        <v>44526</v>
      </c>
      <c r="CE27" s="17" t="n">
        <f aca="false">VLOOKUP(CD27,$D:$H,2)</f>
        <v>0</v>
      </c>
      <c r="CF27" s="17" t="n">
        <f aca="false">VLOOKUP(CD27,$D:$H,3)</f>
        <v>0</v>
      </c>
      <c r="CG27" s="17" t="n">
        <f aca="false">VLOOKUP(CD27,$D:$H,4)</f>
        <v>44526.7243055556</v>
      </c>
      <c r="CH27" s="17" t="n">
        <f aca="false">VLOOKUP(CD27,$D:$H,5)</f>
        <v>44526.8076388889</v>
      </c>
      <c r="CI27" s="18"/>
      <c r="CJ27" s="15" t="n">
        <f aca="false">IF(VLOOKUP(CK27,[2]Feiertage!$G$12:$H$125,2)=1,1,WEEKDAY(CK27))</f>
        <v>1</v>
      </c>
      <c r="CK27" s="16" t="n">
        <f aca="false">CK26+1</f>
        <v>44556</v>
      </c>
      <c r="CL27" s="17" t="n">
        <f aca="false">VLOOKUP(CK27,$D:$H,2)</f>
        <v>0</v>
      </c>
      <c r="CM27" s="17" t="n">
        <f aca="false">VLOOKUP(CK27,$D:$H,3)</f>
        <v>0</v>
      </c>
      <c r="CN27" s="17" t="n">
        <f aca="false">VLOOKUP(CK27,$D:$H,4)</f>
        <v>0</v>
      </c>
      <c r="CO27" s="17" t="n">
        <f aca="false">VLOOKUP(CK27,$D:$H,5)</f>
        <v>0</v>
      </c>
    </row>
    <row r="28" customFormat="false" ht="15.75" hidden="false" customHeight="true" outlineLevel="0" collapsed="false">
      <c r="C28" s="15" t="n">
        <f aca="false">IF(VLOOKUP(D28,[2]Feiertage!G$12:H$125,2)=1,1,WEEKDAY(D28))</f>
        <v>4</v>
      </c>
      <c r="D28" s="16" t="n">
        <f aca="false">[2]Betriebsplan!$I44</f>
        <v>44223</v>
      </c>
      <c r="E28" s="17" t="n">
        <f aca="false">IF($I28=0,0,I28-[2]Betriebsplan!$T$8)</f>
        <v>0</v>
      </c>
      <c r="F28" s="17" t="n">
        <f aca="false">IF($I28=0,0,I28+[2]Betriebsplan!$U$8)</f>
        <v>0</v>
      </c>
      <c r="G28" s="17" t="n">
        <f aca="false">IF($J28=0,0,J28-[2]Betriebsplan!$T$8)</f>
        <v>0</v>
      </c>
      <c r="H28" s="17" t="n">
        <f aca="false">IF($J28=0,0,J28+[2]Betriebsplan!$U$8)</f>
        <v>0</v>
      </c>
      <c r="I28" s="17" t="n">
        <f aca="false">VLOOKUP(D28,[2]Betriebsplan!I$1:J$65536,2)</f>
        <v>0</v>
      </c>
      <c r="J28" s="17" t="n">
        <f aca="false">VLOOKUP($D28,[2]Betriebsplan!$I$1:K$65536,3)</f>
        <v>0</v>
      </c>
      <c r="K28" s="15" t="n">
        <f aca="false">IF(VLOOKUP(L28,[2]Feiertage!$G$12:$H$125,2)=1,1,WEEKDAY(L28))</f>
        <v>4</v>
      </c>
      <c r="L28" s="16" t="n">
        <f aca="false">[2]Betriebsplan!$I44</f>
        <v>44223</v>
      </c>
      <c r="M28" s="17" t="n">
        <f aca="false">VLOOKUP(L28,$D:$H,2)</f>
        <v>0</v>
      </c>
      <c r="N28" s="17" t="n">
        <f aca="false">VLOOKUP(L28,$D:$H,3)</f>
        <v>0</v>
      </c>
      <c r="O28" s="17" t="n">
        <f aca="false">VLOOKUP(L28,$D:$H,4)</f>
        <v>0</v>
      </c>
      <c r="P28" s="17" t="n">
        <f aca="false">VLOOKUP(L28,$D:$H,5)</f>
        <v>0</v>
      </c>
      <c r="Q28" s="18"/>
      <c r="R28" s="15" t="n">
        <f aca="false">IF(VLOOKUP(S28,[2]Feiertage!$G$12:$H$125,2)=1,1,WEEKDAY(S28))</f>
        <v>7</v>
      </c>
      <c r="S28" s="16" t="n">
        <f aca="false">S27+1</f>
        <v>44254</v>
      </c>
      <c r="T28" s="17" t="n">
        <f aca="false">VLOOKUP(S28,$D:$H,2)</f>
        <v>0</v>
      </c>
      <c r="U28" s="17" t="n">
        <f aca="false">VLOOKUP(S28,$D:$H,3)</f>
        <v>0</v>
      </c>
      <c r="V28" s="17" t="n">
        <f aca="false">VLOOKUP(S28,$D:$H,4)</f>
        <v>0</v>
      </c>
      <c r="W28" s="17" t="n">
        <f aca="false">VLOOKUP(S28,$D:$H,5)</f>
        <v>0</v>
      </c>
      <c r="X28" s="18"/>
      <c r="Y28" s="15" t="n">
        <f aca="false">IF(VLOOKUP(Z28,[2]Feiertage!$G$12:$H$125,2)=1,1,WEEKDAY(Z28))</f>
        <v>7</v>
      </c>
      <c r="Z28" s="16" t="n">
        <f aca="false">Z27+1</f>
        <v>44282</v>
      </c>
      <c r="AA28" s="17" t="n">
        <f aca="false">VLOOKUP(Z28,$D:$H,2)</f>
        <v>0</v>
      </c>
      <c r="AB28" s="17" t="n">
        <f aca="false">VLOOKUP(Z28,$D:$H,3)</f>
        <v>0</v>
      </c>
      <c r="AC28" s="17" t="n">
        <f aca="false">VLOOKUP(Z28,$D:$H,4)</f>
        <v>44282.5236111111</v>
      </c>
      <c r="AD28" s="17" t="n">
        <f aca="false">VLOOKUP(Z28,$D:$H,5)</f>
        <v>44282.6069444444</v>
      </c>
      <c r="AE28" s="18"/>
      <c r="AF28" s="15" t="n">
        <f aca="false">IF(VLOOKUP(AG28,[2]Feiertage!$G$12:$H$125,2)=1,1,WEEKDAY(AG28))</f>
        <v>3</v>
      </c>
      <c r="AG28" s="16" t="n">
        <f aca="false">AG27+1</f>
        <v>44313</v>
      </c>
      <c r="AH28" s="17" t="n">
        <f aca="false">VLOOKUP(AG28,$D:$H,2)</f>
        <v>0</v>
      </c>
      <c r="AI28" s="17" t="n">
        <f aca="false">VLOOKUP(AG28,$D:$H,3)</f>
        <v>0</v>
      </c>
      <c r="AJ28" s="17" t="n">
        <f aca="false">VLOOKUP(AG28,$D:$H,4)</f>
        <v>44313.6027777778</v>
      </c>
      <c r="AK28" s="17" t="n">
        <f aca="false">VLOOKUP(AG28,$D:$H,5)</f>
        <v>44313.6861111111</v>
      </c>
      <c r="AL28" s="18"/>
      <c r="AM28" s="15" t="n">
        <f aca="false">IF(VLOOKUP(AN28,[2]Feiertage!$G$12:$H$125,2)=1,1,WEEKDAY(AN28))</f>
        <v>5</v>
      </c>
      <c r="AN28" s="16" t="n">
        <f aca="false">AN27+1</f>
        <v>44343</v>
      </c>
      <c r="AO28" s="17" t="n">
        <f aca="false">VLOOKUP(AN28,$D:$H,2)</f>
        <v>0</v>
      </c>
      <c r="AP28" s="17" t="n">
        <f aca="false">VLOOKUP(AN28,$D:$H,3)</f>
        <v>0</v>
      </c>
      <c r="AQ28" s="17" t="n">
        <f aca="false">VLOOKUP(AN28,$D:$H,4)</f>
        <v>44343.6118055556</v>
      </c>
      <c r="AR28" s="17" t="n">
        <f aca="false">VLOOKUP(AN28,$D:$H,5)</f>
        <v>44343.6951388889</v>
      </c>
      <c r="AS28" s="18"/>
      <c r="AT28" s="15" t="n">
        <f aca="false">IF(VLOOKUP(AU28,[2]Feiertage!$G$12:$H$125,2)=1,1,WEEKDAY(AU28))</f>
        <v>1</v>
      </c>
      <c r="AU28" s="16" t="n">
        <f aca="false">AU27+1</f>
        <v>44374</v>
      </c>
      <c r="AV28" s="17" t="n">
        <f aca="false">VLOOKUP(AU28,$D:$H,2)</f>
        <v>0</v>
      </c>
      <c r="AW28" s="17" t="n">
        <f aca="false">VLOOKUP(AU28,$D:$H,3)</f>
        <v>0</v>
      </c>
      <c r="AX28" s="17" t="n">
        <f aca="false">VLOOKUP(AU28,$D:$H,4)</f>
        <v>44374.6666666667</v>
      </c>
      <c r="AY28" s="17" t="n">
        <f aca="false">VLOOKUP(AU28,$D:$H,5)</f>
        <v>44374.75</v>
      </c>
      <c r="AZ28" s="18"/>
      <c r="BA28" s="15" t="n">
        <f aca="false">IF(VLOOKUP(BB28,[2]Feiertage!$G$12:$H$125,2)=1,1,WEEKDAY(BB28))</f>
        <v>3</v>
      </c>
      <c r="BB28" s="16" t="n">
        <f aca="false">BB27+1</f>
        <v>44404</v>
      </c>
      <c r="BC28" s="17" t="n">
        <f aca="false">VLOOKUP(BB28,$D:$H,2)</f>
        <v>0</v>
      </c>
      <c r="BD28" s="17" t="n">
        <f aca="false">VLOOKUP(BB28,$D:$H,3)</f>
        <v>0</v>
      </c>
      <c r="BE28" s="17" t="n">
        <f aca="false">VLOOKUP(BB28,$D:$H,4)</f>
        <v>44404.6875</v>
      </c>
      <c r="BF28" s="17" t="n">
        <f aca="false">VLOOKUP(BB28,$D:$H,5)</f>
        <v>44404.7708333333</v>
      </c>
      <c r="BG28" s="18"/>
      <c r="BH28" s="15" t="n">
        <f aca="false">IF(VLOOKUP(BI28,[2]Feiertage!$G$12:$H$125,2)=1,1,WEEKDAY(BI28))</f>
        <v>6</v>
      </c>
      <c r="BI28" s="16" t="n">
        <f aca="false">BI27+1</f>
        <v>44435</v>
      </c>
      <c r="BJ28" s="17" t="n">
        <f aca="false">VLOOKUP(BI28,$D:$H,2)</f>
        <v>0</v>
      </c>
      <c r="BK28" s="17" t="n">
        <f aca="false">VLOOKUP(BI28,$D:$H,3)</f>
        <v>0</v>
      </c>
      <c r="BL28" s="17" t="n">
        <f aca="false">VLOOKUP(BI28,$D:$H,4)</f>
        <v>44435.71875</v>
      </c>
      <c r="BM28" s="17" t="n">
        <f aca="false">VLOOKUP(BI28,$D:$H,5)</f>
        <v>44435.8020833333</v>
      </c>
      <c r="BN28" s="18"/>
      <c r="BO28" s="15" t="n">
        <f aca="false">IF(VLOOKUP(BP28,[2]Feiertage!$G$12:$H$125,2)=1,1,WEEKDAY(BP28))</f>
        <v>2</v>
      </c>
      <c r="BP28" s="16" t="n">
        <f aca="false">BP27+1</f>
        <v>44466</v>
      </c>
      <c r="BQ28" s="17" t="n">
        <f aca="false">VLOOKUP(BP28,$D:$H,2)</f>
        <v>44466.2305555556</v>
      </c>
      <c r="BR28" s="17" t="n">
        <f aca="false">VLOOKUP(BP28,$D:$H,3)</f>
        <v>44466.3138888889</v>
      </c>
      <c r="BS28" s="17" t="n">
        <f aca="false">VLOOKUP(BP28,$D:$H,4)</f>
        <v>44466.7409722222</v>
      </c>
      <c r="BT28" s="17" t="n">
        <f aca="false">VLOOKUP(BP28,$D:$H,5)</f>
        <v>44466.8243055556</v>
      </c>
      <c r="BU28" s="18"/>
      <c r="BV28" s="15" t="n">
        <f aca="false">IF(VLOOKUP(BW28,[2]Feiertage!$G$12:$H$125,2)=1,1,WEEKDAY(BW28))</f>
        <v>4</v>
      </c>
      <c r="BW28" s="16" t="n">
        <f aca="false">BW27+1</f>
        <v>44496</v>
      </c>
      <c r="BX28" s="17" t="n">
        <f aca="false">VLOOKUP(BW28,$D:$H,2)</f>
        <v>0</v>
      </c>
      <c r="BY28" s="17" t="n">
        <f aca="false">VLOOKUP(BW28,$D:$H,3)</f>
        <v>0</v>
      </c>
      <c r="BZ28" s="17" t="n">
        <f aca="false">VLOOKUP(BW28,$D:$H,4)</f>
        <v>44496.7451388889</v>
      </c>
      <c r="CA28" s="17" t="n">
        <f aca="false">VLOOKUP(BW28,$D:$H,5)</f>
        <v>44496.8284722222</v>
      </c>
      <c r="CB28" s="18"/>
      <c r="CC28" s="15" t="n">
        <f aca="false">IF(VLOOKUP(CD28,[2]Feiertage!$G$12:$H$125,2)=1,1,WEEKDAY(CD28))</f>
        <v>7</v>
      </c>
      <c r="CD28" s="16" t="n">
        <f aca="false">CD27+1</f>
        <v>44527</v>
      </c>
      <c r="CE28" s="17" t="n">
        <f aca="false">VLOOKUP(CD28,$D:$H,2)</f>
        <v>0</v>
      </c>
      <c r="CF28" s="17" t="n">
        <f aca="false">VLOOKUP(CD28,$D:$H,3)</f>
        <v>0</v>
      </c>
      <c r="CG28" s="17" t="n">
        <f aca="false">VLOOKUP(CD28,$D:$H,4)</f>
        <v>0</v>
      </c>
      <c r="CH28" s="17" t="n">
        <f aca="false">VLOOKUP(CD28,$D:$H,5)</f>
        <v>0</v>
      </c>
      <c r="CI28" s="18"/>
      <c r="CJ28" s="15" t="n">
        <f aca="false">IF(VLOOKUP(CK28,[2]Feiertage!$G$12:$H$125,2)=1,1,WEEKDAY(CK28))</f>
        <v>2</v>
      </c>
      <c r="CK28" s="16" t="n">
        <f aca="false">CK27+1</f>
        <v>44557</v>
      </c>
      <c r="CL28" s="17" t="n">
        <f aca="false">VLOOKUP(CK28,$D:$H,2)</f>
        <v>44557.2534722222</v>
      </c>
      <c r="CM28" s="17" t="n">
        <f aca="false">VLOOKUP(CK28,$D:$H,3)</f>
        <v>44557.3368055556</v>
      </c>
      <c r="CN28" s="17" t="n">
        <f aca="false">VLOOKUP(CK28,$D:$H,4)</f>
        <v>0</v>
      </c>
      <c r="CO28" s="17" t="n">
        <f aca="false">VLOOKUP(CK28,$D:$H,5)</f>
        <v>0</v>
      </c>
    </row>
    <row r="29" customFormat="false" ht="15.75" hidden="false" customHeight="true" outlineLevel="0" collapsed="false">
      <c r="C29" s="15" t="n">
        <f aca="false">IF(VLOOKUP(D29,[2]Feiertage!G$12:H$125,2)=1,1,WEEKDAY(D29))</f>
        <v>5</v>
      </c>
      <c r="D29" s="16" t="n">
        <f aca="false">[2]Betriebsplan!$I45</f>
        <v>44224</v>
      </c>
      <c r="E29" s="17" t="n">
        <f aca="false">IF($I29=0,0,I29-[2]Betriebsplan!$T$8)</f>
        <v>0</v>
      </c>
      <c r="F29" s="17" t="n">
        <f aca="false">IF($I29=0,0,I29+[2]Betriebsplan!$U$8)</f>
        <v>0</v>
      </c>
      <c r="G29" s="17" t="n">
        <f aca="false">IF($J29=0,0,J29-[2]Betriebsplan!$T$8)</f>
        <v>0</v>
      </c>
      <c r="H29" s="17" t="n">
        <f aca="false">IF($J29=0,0,J29+[2]Betriebsplan!$U$8)</f>
        <v>0</v>
      </c>
      <c r="I29" s="17" t="n">
        <f aca="false">VLOOKUP(D29,[2]Betriebsplan!I$1:J$65536,2)</f>
        <v>0</v>
      </c>
      <c r="J29" s="17" t="n">
        <f aca="false">VLOOKUP($D29,[2]Betriebsplan!$I$1:K$65536,3)</f>
        <v>0</v>
      </c>
      <c r="K29" s="15" t="n">
        <f aca="false">IF(VLOOKUP(L29,[2]Feiertage!$G$12:$H$125,2)=1,1,WEEKDAY(L29))</f>
        <v>5</v>
      </c>
      <c r="L29" s="16" t="n">
        <f aca="false">[2]Betriebsplan!$I45</f>
        <v>44224</v>
      </c>
      <c r="M29" s="17" t="n">
        <f aca="false">VLOOKUP(L29,$D:$H,2)</f>
        <v>0</v>
      </c>
      <c r="N29" s="17" t="n">
        <f aca="false">VLOOKUP(L29,$D:$H,3)</f>
        <v>0</v>
      </c>
      <c r="O29" s="17" t="n">
        <f aca="false">VLOOKUP(L29,$D:$H,4)</f>
        <v>0</v>
      </c>
      <c r="P29" s="17" t="n">
        <f aca="false">VLOOKUP(L29,$D:$H,5)</f>
        <v>0</v>
      </c>
      <c r="Q29" s="18"/>
      <c r="R29" s="15" t="n">
        <f aca="false">IF(VLOOKUP(S29,[2]Feiertage!$G$12:$H$125,2)=1,1,WEEKDAY(S29))</f>
        <v>1</v>
      </c>
      <c r="S29" s="16" t="n">
        <f aca="false">S28+1</f>
        <v>44255</v>
      </c>
      <c r="T29" s="17" t="n">
        <f aca="false">VLOOKUP(S29,$D:$H,2)</f>
        <v>0</v>
      </c>
      <c r="U29" s="17" t="n">
        <f aca="false">VLOOKUP(S29,$D:$H,3)</f>
        <v>0</v>
      </c>
      <c r="V29" s="17" t="n">
        <f aca="false">VLOOKUP(S29,$D:$H,4)</f>
        <v>0</v>
      </c>
      <c r="W29" s="17" t="n">
        <f aca="false">VLOOKUP(S29,$D:$H,5)</f>
        <v>0</v>
      </c>
      <c r="X29" s="18"/>
      <c r="Y29" s="15" t="n">
        <f aca="false">IF(VLOOKUP(Z29,[2]Feiertage!$G$12:$H$125,2)=1,1,WEEKDAY(Z29))</f>
        <v>1</v>
      </c>
      <c r="Z29" s="16" t="n">
        <f aca="false">Z28+1</f>
        <v>44283</v>
      </c>
      <c r="AA29" s="17" t="n">
        <f aca="false">VLOOKUP(Z29,$D:$H,2)</f>
        <v>0</v>
      </c>
      <c r="AB29" s="17" t="n">
        <f aca="false">VLOOKUP(Z29,$D:$H,3)</f>
        <v>0</v>
      </c>
      <c r="AC29" s="17" t="n">
        <f aca="false">VLOOKUP(Z29,$D:$H,4)</f>
        <v>44283.5951388889</v>
      </c>
      <c r="AD29" s="17" t="n">
        <f aca="false">VLOOKUP(Z29,$D:$H,5)</f>
        <v>44283.6784722222</v>
      </c>
      <c r="AE29" s="18"/>
      <c r="AF29" s="15" t="n">
        <f aca="false">IF(VLOOKUP(AG29,[2]Feiertage!$G$12:$H$125,2)=1,1,WEEKDAY(AG29))</f>
        <v>4</v>
      </c>
      <c r="AG29" s="16" t="n">
        <f aca="false">AG28+1</f>
        <v>44314</v>
      </c>
      <c r="AH29" s="17" t="n">
        <f aca="false">VLOOKUP(AG29,$D:$H,2)</f>
        <v>0</v>
      </c>
      <c r="AI29" s="17" t="n">
        <f aca="false">VLOOKUP(AG29,$D:$H,3)</f>
        <v>0</v>
      </c>
      <c r="AJ29" s="17" t="n">
        <f aca="false">VLOOKUP(AG29,$D:$H,4)</f>
        <v>44314.6305555556</v>
      </c>
      <c r="AK29" s="17" t="n">
        <f aca="false">VLOOKUP(AG29,$D:$H,5)</f>
        <v>44314.7138888889</v>
      </c>
      <c r="AL29" s="18"/>
      <c r="AM29" s="15" t="n">
        <f aca="false">IF(VLOOKUP(AN29,[2]Feiertage!$G$12:$H$125,2)=1,1,WEEKDAY(AN29))</f>
        <v>6</v>
      </c>
      <c r="AN29" s="16" t="n">
        <f aca="false">AN28+1</f>
        <v>44344</v>
      </c>
      <c r="AO29" s="17" t="n">
        <f aca="false">VLOOKUP(AN29,$D:$H,2)</f>
        <v>0</v>
      </c>
      <c r="AP29" s="17" t="n">
        <f aca="false">VLOOKUP(AN29,$D:$H,3)</f>
        <v>0</v>
      </c>
      <c r="AQ29" s="17" t="n">
        <f aca="false">VLOOKUP(AN29,$D:$H,4)</f>
        <v>44344.6430555556</v>
      </c>
      <c r="AR29" s="17" t="n">
        <f aca="false">VLOOKUP(AN29,$D:$H,5)</f>
        <v>44344.7263888889</v>
      </c>
      <c r="AS29" s="18"/>
      <c r="AT29" s="15" t="n">
        <f aca="false">IF(VLOOKUP(AU29,[2]Feiertage!$G$12:$H$125,2)=1,1,WEEKDAY(AU29))</f>
        <v>2</v>
      </c>
      <c r="AU29" s="16" t="n">
        <f aca="false">AU28+1</f>
        <v>44375</v>
      </c>
      <c r="AV29" s="17" t="n">
        <f aca="false">VLOOKUP(AU29,$D:$H,2)</f>
        <v>0</v>
      </c>
      <c r="AW29" s="17" t="n">
        <f aca="false">VLOOKUP(AU29,$D:$H,3)</f>
        <v>0</v>
      </c>
      <c r="AX29" s="17" t="n">
        <f aca="false">VLOOKUP(AU29,$D:$H,4)</f>
        <v>44375.6986111111</v>
      </c>
      <c r="AY29" s="17" t="n">
        <f aca="false">VLOOKUP(AU29,$D:$H,5)</f>
        <v>44375.7819444445</v>
      </c>
      <c r="AZ29" s="18"/>
      <c r="BA29" s="15" t="n">
        <f aca="false">IF(VLOOKUP(BB29,[2]Feiertage!$G$12:$H$125,2)=1,1,WEEKDAY(BB29))</f>
        <v>4</v>
      </c>
      <c r="BB29" s="16" t="n">
        <f aca="false">BB28+1</f>
        <v>44405</v>
      </c>
      <c r="BC29" s="17" t="n">
        <f aca="false">VLOOKUP(BB29,$D:$H,2)</f>
        <v>0</v>
      </c>
      <c r="BD29" s="17" t="n">
        <f aca="false">VLOOKUP(BB29,$D:$H,3)</f>
        <v>0</v>
      </c>
      <c r="BE29" s="17" t="n">
        <f aca="false">VLOOKUP(BB29,$D:$H,4)</f>
        <v>44405.7145833333</v>
      </c>
      <c r="BF29" s="17" t="n">
        <f aca="false">VLOOKUP(BB29,$D:$H,5)</f>
        <v>44405.7979166667</v>
      </c>
      <c r="BG29" s="18"/>
      <c r="BH29" s="15" t="n">
        <f aca="false">IF(VLOOKUP(BI29,[2]Feiertage!$G$12:$H$125,2)=1,1,WEEKDAY(BI29))</f>
        <v>7</v>
      </c>
      <c r="BI29" s="16" t="n">
        <f aca="false">BI28+1</f>
        <v>44436</v>
      </c>
      <c r="BJ29" s="17" t="n">
        <f aca="false">VLOOKUP(BI29,$D:$H,2)</f>
        <v>44436.2375</v>
      </c>
      <c r="BK29" s="17" t="n">
        <f aca="false">VLOOKUP(BI29,$D:$H,3)</f>
        <v>44436.3208333333</v>
      </c>
      <c r="BL29" s="17" t="n">
        <f aca="false">VLOOKUP(BI29,$D:$H,4)</f>
        <v>44436.74375</v>
      </c>
      <c r="BM29" s="17" t="n">
        <f aca="false">VLOOKUP(BI29,$D:$H,5)</f>
        <v>44436.8270833333</v>
      </c>
      <c r="BN29" s="18"/>
      <c r="BO29" s="15" t="n">
        <f aca="false">IF(VLOOKUP(BP29,[2]Feiertage!$G$12:$H$125,2)=1,1,WEEKDAY(BP29))</f>
        <v>3</v>
      </c>
      <c r="BP29" s="16" t="n">
        <f aca="false">BP28+1</f>
        <v>44467</v>
      </c>
      <c r="BQ29" s="17" t="n">
        <f aca="false">VLOOKUP(BP29,$D:$H,2)</f>
        <v>44467.2493055556</v>
      </c>
      <c r="BR29" s="17" t="n">
        <f aca="false">VLOOKUP(BP29,$D:$H,3)</f>
        <v>44467.3326388889</v>
      </c>
      <c r="BS29" s="17" t="n">
        <f aca="false">VLOOKUP(BP29,$D:$H,4)</f>
        <v>0</v>
      </c>
      <c r="BT29" s="17" t="n">
        <f aca="false">VLOOKUP(BP29,$D:$H,5)</f>
        <v>0</v>
      </c>
      <c r="BU29" s="18"/>
      <c r="BV29" s="15" t="n">
        <f aca="false">IF(VLOOKUP(BW29,[2]Feiertage!$G$12:$H$125,2)=1,1,WEEKDAY(BW29))</f>
        <v>5</v>
      </c>
      <c r="BW29" s="16" t="n">
        <f aca="false">BW28+1</f>
        <v>44497</v>
      </c>
      <c r="BX29" s="17" t="n">
        <f aca="false">VLOOKUP(BW29,$D:$H,2)</f>
        <v>44497.2513888889</v>
      </c>
      <c r="BY29" s="17" t="n">
        <f aca="false">VLOOKUP(BW29,$D:$H,3)</f>
        <v>44497.3347222222</v>
      </c>
      <c r="BZ29" s="17" t="n">
        <f aca="false">VLOOKUP(BW29,$D:$H,4)</f>
        <v>0</v>
      </c>
      <c r="CA29" s="17" t="n">
        <f aca="false">VLOOKUP(BW29,$D:$H,5)</f>
        <v>0</v>
      </c>
      <c r="CB29" s="18"/>
      <c r="CC29" s="15" t="n">
        <f aca="false">IF(VLOOKUP(CD29,[2]Feiertage!$G$12:$H$125,2)=1,1,WEEKDAY(CD29))</f>
        <v>1</v>
      </c>
      <c r="CD29" s="16" t="n">
        <f aca="false">CD28+1</f>
        <v>44528</v>
      </c>
      <c r="CE29" s="17" t="n">
        <f aca="false">VLOOKUP(CD29,$D:$H,2)</f>
        <v>0</v>
      </c>
      <c r="CF29" s="17" t="n">
        <f aca="false">VLOOKUP(CD29,$D:$H,3)</f>
        <v>0</v>
      </c>
      <c r="CG29" s="17" t="n">
        <f aca="false">VLOOKUP(CD29,$D:$H,4)</f>
        <v>0</v>
      </c>
      <c r="CH29" s="17" t="n">
        <f aca="false">VLOOKUP(CD29,$D:$H,5)</f>
        <v>0</v>
      </c>
      <c r="CI29" s="18"/>
      <c r="CJ29" s="15" t="n">
        <f aca="false">IF(VLOOKUP(CK29,[2]Feiertage!$G$12:$H$125,2)=1,1,WEEKDAY(CK29))</f>
        <v>3</v>
      </c>
      <c r="CK29" s="16" t="n">
        <f aca="false">CK28+1</f>
        <v>44558</v>
      </c>
      <c r="CL29" s="17" t="n">
        <f aca="false">VLOOKUP(CK29,$D:$H,2)</f>
        <v>44558.2930555556</v>
      </c>
      <c r="CM29" s="17" t="n">
        <f aca="false">VLOOKUP(CK29,$D:$H,3)</f>
        <v>44558.3763888889</v>
      </c>
      <c r="CN29" s="17" t="n">
        <f aca="false">VLOOKUP(CK29,$D:$H,4)</f>
        <v>0</v>
      </c>
      <c r="CO29" s="17" t="n">
        <f aca="false">VLOOKUP(CK29,$D:$H,5)</f>
        <v>0</v>
      </c>
    </row>
    <row r="30" customFormat="false" ht="15.75" hidden="false" customHeight="true" outlineLevel="0" collapsed="false">
      <c r="C30" s="15" t="n">
        <f aca="false">IF(VLOOKUP(D30,[2]Feiertage!G$12:H$125,2)=1,1,WEEKDAY(D30))</f>
        <v>6</v>
      </c>
      <c r="D30" s="16" t="n">
        <f aca="false">[2]Betriebsplan!$I46</f>
        <v>44225</v>
      </c>
      <c r="E30" s="17" t="n">
        <f aca="false">IF($I30=0,0,I30-[2]Betriebsplan!$T$8)</f>
        <v>0</v>
      </c>
      <c r="F30" s="17" t="n">
        <f aca="false">IF($I30=0,0,I30+[2]Betriebsplan!$U$8)</f>
        <v>0</v>
      </c>
      <c r="G30" s="17" t="n">
        <f aca="false">IF($J30=0,0,J30-[2]Betriebsplan!$T$8)</f>
        <v>44225.5805555556</v>
      </c>
      <c r="H30" s="17" t="n">
        <f aca="false">IF($J30=0,0,J30+[2]Betriebsplan!$U$8)</f>
        <v>44225.6638888889</v>
      </c>
      <c r="I30" s="17" t="n">
        <f aca="false">VLOOKUP(D30,[2]Betriebsplan!I$1:J$65536,2)</f>
        <v>0</v>
      </c>
      <c r="J30" s="17" t="n">
        <f aca="false">VLOOKUP($D30,[2]Betriebsplan!$I$1:K$65536,3)</f>
        <v>44225.6638888889</v>
      </c>
      <c r="K30" s="15" t="n">
        <f aca="false">IF(VLOOKUP(L30,[2]Feiertage!$G$12:$H$125,2)=1,1,WEEKDAY(L30))</f>
        <v>6</v>
      </c>
      <c r="L30" s="16" t="n">
        <f aca="false">[2]Betriebsplan!$I46</f>
        <v>44225</v>
      </c>
      <c r="M30" s="17" t="n">
        <f aca="false">VLOOKUP(L30,$D:$H,2)</f>
        <v>0</v>
      </c>
      <c r="N30" s="17" t="n">
        <f aca="false">VLOOKUP(L30,$D:$H,3)</f>
        <v>0</v>
      </c>
      <c r="O30" s="17" t="n">
        <f aca="false">VLOOKUP(L30,$D:$H,4)</f>
        <v>44225.5805555556</v>
      </c>
      <c r="P30" s="17" t="n">
        <f aca="false">VLOOKUP(L30,$D:$H,5)</f>
        <v>44225.6638888889</v>
      </c>
      <c r="Q30" s="18"/>
      <c r="R30" s="15" t="n">
        <f aca="false">IF(S30=0,2,IF(VLOOKUP(S30,[2]Feiertage!$G$12:$H$125,2)=1,1,WEEKDAY(S30)))</f>
        <v>2</v>
      </c>
      <c r="S30" s="16" t="n">
        <f aca="false">(S29+[2]Feiertage!AG8)*[2]Feiertage!AG8</f>
        <v>0</v>
      </c>
      <c r="T30" s="17" t="n">
        <f aca="false">IF(S30=0,0,VLOOKUP(S30,$D:$H,2))</f>
        <v>0</v>
      </c>
      <c r="U30" s="17" t="n">
        <f aca="false">IF(S30=0,0,VLOOKUP(S30,$D:$H,3))</f>
        <v>0</v>
      </c>
      <c r="V30" s="17" t="n">
        <f aca="false">IF(S30=0,0,VLOOKUP(S30,$D:$H,4))</f>
        <v>0</v>
      </c>
      <c r="W30" s="17" t="n">
        <f aca="false">IF(S30=0,0,VLOOKUP(S30,$D:$H,5))</f>
        <v>0</v>
      </c>
      <c r="X30" s="18"/>
      <c r="Y30" s="15" t="n">
        <f aca="false">IF(VLOOKUP(Z30,[2]Feiertage!$G$12:$H$125,2)=1,1,WEEKDAY(Z30))</f>
        <v>2</v>
      </c>
      <c r="Z30" s="16" t="n">
        <f aca="false">Z29+1</f>
        <v>44284</v>
      </c>
      <c r="AA30" s="17" t="n">
        <f aca="false">VLOOKUP(Z30,$D:$H,2)</f>
        <v>0</v>
      </c>
      <c r="AB30" s="17" t="n">
        <f aca="false">VLOOKUP(Z30,$D:$H,3)</f>
        <v>0</v>
      </c>
      <c r="AC30" s="17" t="n">
        <f aca="false">VLOOKUP(Z30,$D:$H,4)</f>
        <v>44284.6222222222</v>
      </c>
      <c r="AD30" s="17" t="n">
        <f aca="false">VLOOKUP(Z30,$D:$H,5)</f>
        <v>44284.7055555556</v>
      </c>
      <c r="AE30" s="18"/>
      <c r="AF30" s="15" t="n">
        <f aca="false">IF(VLOOKUP(AG30,[2]Feiertage!$G$12:$H$125,2)=1,1,WEEKDAY(AG30))</f>
        <v>5</v>
      </c>
      <c r="AG30" s="16" t="n">
        <f aca="false">AG29+1</f>
        <v>44315</v>
      </c>
      <c r="AH30" s="17" t="n">
        <f aca="false">VLOOKUP(AG30,$D:$H,2)</f>
        <v>0</v>
      </c>
      <c r="AI30" s="17" t="n">
        <f aca="false">VLOOKUP(AG30,$D:$H,3)</f>
        <v>0</v>
      </c>
      <c r="AJ30" s="17" t="n">
        <f aca="false">VLOOKUP(AG30,$D:$H,4)</f>
        <v>44315.6590277778</v>
      </c>
      <c r="AK30" s="17" t="n">
        <f aca="false">VLOOKUP(AG30,$D:$H,5)</f>
        <v>44315.7423611111</v>
      </c>
      <c r="AL30" s="18"/>
      <c r="AM30" s="15" t="n">
        <f aca="false">IF(VLOOKUP(AN30,[2]Feiertage!$G$12:$H$125,2)=1,1,WEEKDAY(AN30))</f>
        <v>7</v>
      </c>
      <c r="AN30" s="16" t="n">
        <f aca="false">AN29+1</f>
        <v>44345</v>
      </c>
      <c r="AO30" s="17" t="n">
        <f aca="false">VLOOKUP(AN30,$D:$H,2)</f>
        <v>0</v>
      </c>
      <c r="AP30" s="17" t="n">
        <f aca="false">VLOOKUP(AN30,$D:$H,3)</f>
        <v>0</v>
      </c>
      <c r="AQ30" s="17" t="n">
        <f aca="false">VLOOKUP(AN30,$D:$H,4)</f>
        <v>44345.675</v>
      </c>
      <c r="AR30" s="17" t="n">
        <f aca="false">VLOOKUP(AN30,$D:$H,5)</f>
        <v>44345.7583333333</v>
      </c>
      <c r="AS30" s="18"/>
      <c r="AT30" s="15" t="n">
        <f aca="false">IF(VLOOKUP(AU30,[2]Feiertage!$G$12:$H$125,2)=1,1,WEEKDAY(AU30))</f>
        <v>3</v>
      </c>
      <c r="AU30" s="16" t="n">
        <f aca="false">AU29+1</f>
        <v>44376</v>
      </c>
      <c r="AV30" s="17" t="n">
        <f aca="false">VLOOKUP(AU30,$D:$H,2)</f>
        <v>44376.2256944444</v>
      </c>
      <c r="AW30" s="17" t="n">
        <f aca="false">VLOOKUP(AU30,$D:$H,3)</f>
        <v>44376.3090277778</v>
      </c>
      <c r="AX30" s="17" t="n">
        <f aca="false">VLOOKUP(AU30,$D:$H,4)</f>
        <v>44376.7291666667</v>
      </c>
      <c r="AY30" s="17" t="n">
        <f aca="false">VLOOKUP(AU30,$D:$H,5)</f>
        <v>44376.8125</v>
      </c>
      <c r="AZ30" s="18"/>
      <c r="BA30" s="15" t="n">
        <f aca="false">IF(VLOOKUP(BB30,[2]Feiertage!$G$12:$H$125,2)=1,1,WEEKDAY(BB30))</f>
        <v>5</v>
      </c>
      <c r="BB30" s="16" t="n">
        <f aca="false">BB29+1</f>
        <v>44406</v>
      </c>
      <c r="BC30" s="17" t="n">
        <f aca="false">VLOOKUP(BB30,$D:$H,2)</f>
        <v>44406.2375</v>
      </c>
      <c r="BD30" s="17" t="n">
        <f aca="false">VLOOKUP(BB30,$D:$H,3)</f>
        <v>44406.3208333333</v>
      </c>
      <c r="BE30" s="17" t="n">
        <f aca="false">VLOOKUP(BB30,$D:$H,4)</f>
        <v>44406.7409722222</v>
      </c>
      <c r="BF30" s="17" t="n">
        <f aca="false">VLOOKUP(BB30,$D:$H,5)</f>
        <v>44406.8243055556</v>
      </c>
      <c r="BG30" s="18"/>
      <c r="BH30" s="15" t="n">
        <f aca="false">IF(VLOOKUP(BI30,[2]Feiertage!$G$12:$H$125,2)=1,1,WEEKDAY(BI30))</f>
        <v>1</v>
      </c>
      <c r="BI30" s="16" t="n">
        <f aca="false">BI29+1</f>
        <v>44437</v>
      </c>
      <c r="BJ30" s="17" t="n">
        <f aca="false">VLOOKUP(BI30,$D:$H,2)</f>
        <v>44437.2604166667</v>
      </c>
      <c r="BK30" s="17" t="n">
        <f aca="false">VLOOKUP(BI30,$D:$H,3)</f>
        <v>44437.34375</v>
      </c>
      <c r="BL30" s="17" t="n">
        <f aca="false">VLOOKUP(BI30,$D:$H,4)</f>
        <v>44437.7680555556</v>
      </c>
      <c r="BM30" s="17" t="n">
        <f aca="false">VLOOKUP(BI30,$D:$H,5)</f>
        <v>44437.8513888889</v>
      </c>
      <c r="BN30" s="18"/>
      <c r="BO30" s="15" t="n">
        <f aca="false">IF(VLOOKUP(BP30,[2]Feiertage!$G$12:$H$125,2)=1,1,WEEKDAY(BP30))</f>
        <v>4</v>
      </c>
      <c r="BP30" s="16" t="n">
        <f aca="false">BP29+1</f>
        <v>44468</v>
      </c>
      <c r="BQ30" s="17" t="n">
        <f aca="false">VLOOKUP(BP30,$D:$H,2)</f>
        <v>44468.2715277778</v>
      </c>
      <c r="BR30" s="17" t="n">
        <f aca="false">VLOOKUP(BP30,$D:$H,3)</f>
        <v>44468.3548611111</v>
      </c>
      <c r="BS30" s="17" t="n">
        <f aca="false">VLOOKUP(BP30,$D:$H,4)</f>
        <v>0</v>
      </c>
      <c r="BT30" s="17" t="n">
        <f aca="false">VLOOKUP(BP30,$D:$H,5)</f>
        <v>0</v>
      </c>
      <c r="BU30" s="18"/>
      <c r="BV30" s="15" t="n">
        <f aca="false">IF(VLOOKUP(BW30,[2]Feiertage!$G$12:$H$125,2)=1,1,WEEKDAY(BW30))</f>
        <v>6</v>
      </c>
      <c r="BW30" s="16" t="n">
        <f aca="false">BW29+1</f>
        <v>44498</v>
      </c>
      <c r="BX30" s="17" t="n">
        <f aca="false">VLOOKUP(BW30,$D:$H,2)</f>
        <v>44498.2847222222</v>
      </c>
      <c r="BY30" s="17" t="n">
        <f aca="false">VLOOKUP(BW30,$D:$H,3)</f>
        <v>44498.3680555556</v>
      </c>
      <c r="BZ30" s="17" t="n">
        <f aca="false">VLOOKUP(BW30,$D:$H,4)</f>
        <v>44498.8166666667</v>
      </c>
      <c r="CA30" s="17" t="n">
        <f aca="false">VLOOKUP(BW30,$D:$H,5)</f>
        <v>44498.9</v>
      </c>
      <c r="CB30" s="18"/>
      <c r="CC30" s="15" t="n">
        <f aca="false">IF(VLOOKUP(CD30,[2]Feiertage!$G$12:$H$125,2)=1,1,WEEKDAY(CD30))</f>
        <v>2</v>
      </c>
      <c r="CD30" s="16" t="n">
        <f aca="false">CD29+1</f>
        <v>44529</v>
      </c>
      <c r="CE30" s="17" t="n">
        <f aca="false">VLOOKUP(CD30,$D:$H,2)</f>
        <v>44529.3215277778</v>
      </c>
      <c r="CF30" s="17" t="n">
        <f aca="false">VLOOKUP(CD30,$D:$H,3)</f>
        <v>44529.4048611111</v>
      </c>
      <c r="CG30" s="17" t="n">
        <f aca="false">VLOOKUP(CD30,$D:$H,4)</f>
        <v>0</v>
      </c>
      <c r="CH30" s="17" t="n">
        <f aca="false">VLOOKUP(CD30,$D:$H,5)</f>
        <v>0</v>
      </c>
      <c r="CI30" s="18"/>
      <c r="CJ30" s="15" t="n">
        <f aca="false">IF(VLOOKUP(CK30,[2]Feiertage!$G$12:$H$125,2)=1,1,WEEKDAY(CK30))</f>
        <v>4</v>
      </c>
      <c r="CK30" s="16" t="n">
        <f aca="false">CK29+1</f>
        <v>44559</v>
      </c>
      <c r="CL30" s="17" t="n">
        <f aca="false">VLOOKUP(CK30,$D:$H,2)</f>
        <v>0</v>
      </c>
      <c r="CM30" s="17" t="n">
        <f aca="false">VLOOKUP(CK30,$D:$H,3)</f>
        <v>0</v>
      </c>
      <c r="CN30" s="17" t="n">
        <f aca="false">VLOOKUP(CK30,$D:$H,4)</f>
        <v>0</v>
      </c>
      <c r="CO30" s="17" t="n">
        <f aca="false">VLOOKUP(CK30,$D:$H,5)</f>
        <v>0</v>
      </c>
    </row>
    <row r="31" customFormat="false" ht="15.75" hidden="false" customHeight="true" outlineLevel="0" collapsed="false">
      <c r="C31" s="15" t="n">
        <f aca="false">IF(VLOOKUP(D31,[2]Feiertage!G$12:H$125,2)=1,1,WEEKDAY(D31))</f>
        <v>7</v>
      </c>
      <c r="D31" s="16" t="n">
        <f aca="false">[2]Betriebsplan!$I47</f>
        <v>44226</v>
      </c>
      <c r="E31" s="17" t="n">
        <f aca="false">IF($I31=0,0,I31-[2]Betriebsplan!$T$8)</f>
        <v>0</v>
      </c>
      <c r="F31" s="17" t="n">
        <f aca="false">IF($I31=0,0,I31+[2]Betriebsplan!$U$8)</f>
        <v>0</v>
      </c>
      <c r="G31" s="17" t="n">
        <f aca="false">IF($J31=0,0,J31-[2]Betriebsplan!$T$8)</f>
        <v>0</v>
      </c>
      <c r="H31" s="17" t="n">
        <f aca="false">IF($J31=0,0,J31+[2]Betriebsplan!$U$8)</f>
        <v>0</v>
      </c>
      <c r="I31" s="17" t="n">
        <f aca="false">VLOOKUP(D31,[2]Betriebsplan!I$1:J$65536,2)</f>
        <v>0</v>
      </c>
      <c r="J31" s="17" t="n">
        <f aca="false">VLOOKUP($D31,[2]Betriebsplan!$I$1:K$65536,3)</f>
        <v>0</v>
      </c>
      <c r="K31" s="15" t="n">
        <f aca="false">IF(VLOOKUP(L31,[2]Feiertage!$G$12:$H$125,2)=1,1,WEEKDAY(L31))</f>
        <v>7</v>
      </c>
      <c r="L31" s="16" t="n">
        <f aca="false">[2]Betriebsplan!$I47</f>
        <v>44226</v>
      </c>
      <c r="M31" s="17" t="n">
        <f aca="false">VLOOKUP(L31,$D:$H,2)</f>
        <v>0</v>
      </c>
      <c r="N31" s="17" t="n">
        <f aca="false">VLOOKUP(L31,$D:$H,3)</f>
        <v>0</v>
      </c>
      <c r="O31" s="17" t="n">
        <f aca="false">VLOOKUP(L31,$D:$H,4)</f>
        <v>0</v>
      </c>
      <c r="P31" s="17" t="n">
        <f aca="false">VLOOKUP(L31,$D:$H,5)</f>
        <v>0</v>
      </c>
      <c r="Q31" s="18"/>
      <c r="R31" s="15"/>
      <c r="S31" s="19"/>
      <c r="T31" s="19"/>
      <c r="U31" s="19"/>
      <c r="V31" s="19"/>
      <c r="W31" s="19"/>
      <c r="X31" s="18"/>
      <c r="Y31" s="15" t="n">
        <f aca="false">IF(VLOOKUP(Z31,[2]Feiertage!$G$12:$H$125,2)=1,1,WEEKDAY(Z31))</f>
        <v>3</v>
      </c>
      <c r="Z31" s="16" t="n">
        <f aca="false">Z30+1</f>
        <v>44285</v>
      </c>
      <c r="AA31" s="17" t="n">
        <f aca="false">VLOOKUP(Z31,$D:$H,2)</f>
        <v>0</v>
      </c>
      <c r="AB31" s="17" t="n">
        <f aca="false">VLOOKUP(Z31,$D:$H,3)</f>
        <v>0</v>
      </c>
      <c r="AC31" s="17" t="n">
        <f aca="false">VLOOKUP(Z31,$D:$H,4)</f>
        <v>44285.65</v>
      </c>
      <c r="AD31" s="17" t="n">
        <f aca="false">VLOOKUP(Z31,$D:$H,5)</f>
        <v>44285.7333333333</v>
      </c>
      <c r="AE31" s="18"/>
      <c r="AF31" s="15" t="n">
        <f aca="false">IF(VLOOKUP(AG31,[2]Feiertage!$G$12:$H$125,2)=1,1,WEEKDAY(AG31))</f>
        <v>6</v>
      </c>
      <c r="AG31" s="16" t="n">
        <f aca="false">AG30+1</f>
        <v>44316</v>
      </c>
      <c r="AH31" s="17" t="n">
        <f aca="false">VLOOKUP(AG31,$D:$H,2)</f>
        <v>0</v>
      </c>
      <c r="AI31" s="17" t="n">
        <f aca="false">VLOOKUP(AG31,$D:$H,3)</f>
        <v>0</v>
      </c>
      <c r="AJ31" s="17" t="n">
        <f aca="false">VLOOKUP(AG31,$D:$H,4)</f>
        <v>44316.6888888889</v>
      </c>
      <c r="AK31" s="17" t="n">
        <f aca="false">VLOOKUP(AG31,$D:$H,5)</f>
        <v>44316.7722222222</v>
      </c>
      <c r="AL31" s="18"/>
      <c r="AM31" s="15" t="n">
        <f aca="false">IF(VLOOKUP(AN31,[2]Feiertage!$G$12:$H$125,2)=1,1,WEEKDAY(AN31))</f>
        <v>1</v>
      </c>
      <c r="AN31" s="16" t="n">
        <f aca="false">AN30+1</f>
        <v>44346</v>
      </c>
      <c r="AO31" s="17" t="n">
        <f aca="false">VLOOKUP(AN31,$D:$H,2)</f>
        <v>44346.1986111111</v>
      </c>
      <c r="AP31" s="17" t="n">
        <f aca="false">VLOOKUP(AN31,$D:$H,3)</f>
        <v>44346.2819444444</v>
      </c>
      <c r="AQ31" s="17" t="n">
        <f aca="false">VLOOKUP(AN31,$D:$H,4)</f>
        <v>44346.7076388889</v>
      </c>
      <c r="AR31" s="17" t="n">
        <f aca="false">VLOOKUP(AN31,$D:$H,5)</f>
        <v>44346.7909722222</v>
      </c>
      <c r="AS31" s="18"/>
      <c r="AT31" s="15" t="n">
        <f aca="false">IF(VLOOKUP(AU31,[2]Feiertage!$G$12:$H$125,2)=1,1,WEEKDAY(AU31))</f>
        <v>4</v>
      </c>
      <c r="AU31" s="16" t="n">
        <f aca="false">AU30+1</f>
        <v>44377</v>
      </c>
      <c r="AV31" s="17" t="n">
        <f aca="false">VLOOKUP(AU31,$D:$H,2)</f>
        <v>44377.2569444444</v>
      </c>
      <c r="AW31" s="17" t="n">
        <f aca="false">VLOOKUP(AU31,$D:$H,3)</f>
        <v>44377.3402777778</v>
      </c>
      <c r="AX31" s="17" t="n">
        <f aca="false">VLOOKUP(AU31,$D:$H,4)</f>
        <v>0</v>
      </c>
      <c r="AY31" s="17" t="n">
        <f aca="false">VLOOKUP(AU31,$D:$H,5)</f>
        <v>0</v>
      </c>
      <c r="AZ31" s="18"/>
      <c r="BA31" s="15" t="n">
        <f aca="false">IF(VLOOKUP(BB31,[2]Feiertage!$G$12:$H$125,2)=1,1,WEEKDAY(BB31))</f>
        <v>6</v>
      </c>
      <c r="BB31" s="16" t="n">
        <f aca="false">BB30+1</f>
        <v>44407</v>
      </c>
      <c r="BC31" s="17" t="n">
        <f aca="false">VLOOKUP(BB31,$D:$H,2)</f>
        <v>44407.2645833333</v>
      </c>
      <c r="BD31" s="17" t="n">
        <f aca="false">VLOOKUP(BB31,$D:$H,3)</f>
        <v>44407.3479166667</v>
      </c>
      <c r="BE31" s="17" t="n">
        <f aca="false">VLOOKUP(BB31,$D:$H,4)</f>
        <v>44407.7701388889</v>
      </c>
      <c r="BF31" s="17" t="n">
        <f aca="false">VLOOKUP(BB31,$D:$H,5)</f>
        <v>44407.8534722222</v>
      </c>
      <c r="BG31" s="18"/>
      <c r="BH31" s="15" t="n">
        <f aca="false">IF(VLOOKUP(BI31,[2]Feiertage!$G$12:$H$125,2)=1,1,WEEKDAY(BI31))</f>
        <v>2</v>
      </c>
      <c r="BI31" s="16" t="n">
        <f aca="false">BI30+1</f>
        <v>44438</v>
      </c>
      <c r="BJ31" s="17" t="n">
        <f aca="false">VLOOKUP(BI31,$D:$H,2)</f>
        <v>44438.28125</v>
      </c>
      <c r="BK31" s="17" t="n">
        <f aca="false">VLOOKUP(BI31,$D:$H,3)</f>
        <v>44438.3645833333</v>
      </c>
      <c r="BL31" s="17" t="n">
        <f aca="false">VLOOKUP(BI31,$D:$H,4)</f>
        <v>0</v>
      </c>
      <c r="BM31" s="17" t="n">
        <f aca="false">VLOOKUP(BI31,$D:$H,5)</f>
        <v>0</v>
      </c>
      <c r="BN31" s="18"/>
      <c r="BO31" s="15" t="n">
        <f aca="false">IF(VLOOKUP(BP31,[2]Feiertage!$G$12:$H$125,2)=1,1,WEEKDAY(BP31))</f>
        <v>5</v>
      </c>
      <c r="BP31" s="16" t="n">
        <f aca="false">BP30+1</f>
        <v>44469</v>
      </c>
      <c r="BQ31" s="17" t="n">
        <f aca="false">VLOOKUP(BP31,$D:$H,2)</f>
        <v>44469.3076388889</v>
      </c>
      <c r="BR31" s="17" t="n">
        <f aca="false">VLOOKUP(BP31,$D:$H,3)</f>
        <v>44469.3909722222</v>
      </c>
      <c r="BS31" s="17" t="n">
        <f aca="false">VLOOKUP(BP31,$D:$H,4)</f>
        <v>0</v>
      </c>
      <c r="BT31" s="17" t="n">
        <f aca="false">VLOOKUP(BP31,$D:$H,5)</f>
        <v>0</v>
      </c>
      <c r="BU31" s="18"/>
      <c r="BV31" s="15" t="n">
        <f aca="false">IF(VLOOKUP(BW31,[2]Feiertage!$G$12:$H$125,2)=1,1,WEEKDAY(BW31))</f>
        <v>7</v>
      </c>
      <c r="BW31" s="16" t="n">
        <f aca="false">BW30+1</f>
        <v>44499</v>
      </c>
      <c r="BX31" s="17" t="n">
        <f aca="false">VLOOKUP(BW31,$D:$H,2)</f>
        <v>44499.3347222222</v>
      </c>
      <c r="BY31" s="17" t="n">
        <f aca="false">VLOOKUP(BW31,$D:$H,3)</f>
        <v>44499.4180555556</v>
      </c>
      <c r="BZ31" s="17" t="n">
        <f aca="false">VLOOKUP(BW31,$D:$H,4)</f>
        <v>44499.8743055556</v>
      </c>
      <c r="CA31" s="17" t="n">
        <f aca="false">VLOOKUP(BW31,$D:$H,5)</f>
        <v>44499.9576388889</v>
      </c>
      <c r="CB31" s="18"/>
      <c r="CC31" s="15" t="n">
        <f aca="false">IF(VLOOKUP(CD31,[2]Feiertage!$G$12:$H$125,2)=1,1,WEEKDAY(CD31))</f>
        <v>3</v>
      </c>
      <c r="CD31" s="16" t="n">
        <f aca="false">CD30+1</f>
        <v>44530</v>
      </c>
      <c r="CE31" s="17" t="n">
        <f aca="false">VLOOKUP(CD31,$D:$H,2)</f>
        <v>44530.375</v>
      </c>
      <c r="CF31" s="17" t="n">
        <f aca="false">VLOOKUP(CD31,$D:$H,3)</f>
        <v>44530.4583333333</v>
      </c>
      <c r="CG31" s="17" t="n">
        <f aca="false">VLOOKUP(CD31,$D:$H,4)</f>
        <v>0</v>
      </c>
      <c r="CH31" s="17" t="n">
        <f aca="false">VLOOKUP(CD31,$D:$H,5)</f>
        <v>0</v>
      </c>
      <c r="CI31" s="18"/>
      <c r="CJ31" s="15" t="n">
        <f aca="false">IF(VLOOKUP(CK31,[2]Feiertage!$G$12:$H$125,2)=1,1,WEEKDAY(CK31))</f>
        <v>5</v>
      </c>
      <c r="CK31" s="16" t="n">
        <f aca="false">CK30+1</f>
        <v>44560</v>
      </c>
      <c r="CL31" s="17" t="n">
        <f aca="false">VLOOKUP(CK31,$D:$H,2)</f>
        <v>0</v>
      </c>
      <c r="CM31" s="17" t="n">
        <f aca="false">VLOOKUP(CK31,$D:$H,3)</f>
        <v>0</v>
      </c>
      <c r="CN31" s="17" t="n">
        <f aca="false">VLOOKUP(CK31,$D:$H,4)</f>
        <v>0</v>
      </c>
      <c r="CO31" s="17" t="n">
        <f aca="false">VLOOKUP(CK31,$D:$H,5)</f>
        <v>0</v>
      </c>
    </row>
    <row r="32" customFormat="false" ht="15.75" hidden="false" customHeight="true" outlineLevel="0" collapsed="false">
      <c r="C32" s="15" t="n">
        <f aca="false">IF(VLOOKUP(D32,[2]Feiertage!G$12:H$125,2)=1,1,WEEKDAY(D32))</f>
        <v>1</v>
      </c>
      <c r="D32" s="16" t="n">
        <f aca="false">[2]Betriebsplan!$I48</f>
        <v>44227</v>
      </c>
      <c r="E32" s="17" t="n">
        <f aca="false">IF($I32=0,0,I32-[2]Betriebsplan!$T$8)</f>
        <v>0</v>
      </c>
      <c r="F32" s="17" t="n">
        <f aca="false">IF($I32=0,0,I32+[2]Betriebsplan!$U$8)</f>
        <v>0</v>
      </c>
      <c r="G32" s="17" t="n">
        <f aca="false">IF($J32=0,0,J32-[2]Betriebsplan!$T$8)</f>
        <v>0</v>
      </c>
      <c r="H32" s="17" t="n">
        <f aca="false">IF($J32=0,0,J32+[2]Betriebsplan!$U$8)</f>
        <v>0</v>
      </c>
      <c r="I32" s="17" t="n">
        <f aca="false">VLOOKUP(D32,[2]Betriebsplan!I$1:J$65536,2)</f>
        <v>0</v>
      </c>
      <c r="J32" s="17" t="n">
        <f aca="false">VLOOKUP($D32,[2]Betriebsplan!$I$1:K$65536,3)</f>
        <v>0</v>
      </c>
      <c r="K32" s="15" t="n">
        <f aca="false">IF(VLOOKUP(L32,[2]Feiertage!$G$12:$H$125,2)=1,1,WEEKDAY(L32))</f>
        <v>1</v>
      </c>
      <c r="L32" s="16" t="n">
        <f aca="false">[2]Betriebsplan!$I48</f>
        <v>44227</v>
      </c>
      <c r="M32" s="17" t="n">
        <f aca="false">VLOOKUP(L32,$D:$H,2)</f>
        <v>0</v>
      </c>
      <c r="N32" s="17" t="n">
        <f aca="false">VLOOKUP(L32,$D:$H,3)</f>
        <v>0</v>
      </c>
      <c r="O32" s="17" t="n">
        <f aca="false">VLOOKUP(L32,$D:$H,4)</f>
        <v>0</v>
      </c>
      <c r="P32" s="17" t="n">
        <f aca="false">VLOOKUP(L32,$D:$H,5)</f>
        <v>0</v>
      </c>
      <c r="Q32" s="18"/>
      <c r="R32" s="15"/>
      <c r="S32" s="19"/>
      <c r="T32" s="19"/>
      <c r="U32" s="19"/>
      <c r="V32" s="19"/>
      <c r="W32" s="19"/>
      <c r="X32" s="18"/>
      <c r="Y32" s="15" t="n">
        <f aca="false">IF(VLOOKUP(Z32,[2]Feiertage!$G$12:$H$125,2)=1,1,WEEKDAY(Z32))</f>
        <v>4</v>
      </c>
      <c r="Z32" s="16" t="n">
        <f aca="false">Z31+1</f>
        <v>44286</v>
      </c>
      <c r="AA32" s="17" t="n">
        <f aca="false">VLOOKUP(Z32,$D:$H,2)</f>
        <v>0</v>
      </c>
      <c r="AB32" s="17" t="n">
        <f aca="false">VLOOKUP(Z32,$D:$H,3)</f>
        <v>0</v>
      </c>
      <c r="AC32" s="17" t="n">
        <f aca="false">VLOOKUP(Z32,$D:$H,4)</f>
        <v>44286.6784722222</v>
      </c>
      <c r="AD32" s="17" t="n">
        <f aca="false">VLOOKUP(Z32,$D:$H,5)</f>
        <v>44286.7618055556</v>
      </c>
      <c r="AE32" s="18"/>
      <c r="AG32" s="19"/>
      <c r="AH32" s="19"/>
      <c r="AI32" s="19"/>
      <c r="AJ32" s="19"/>
      <c r="AK32" s="19"/>
      <c r="AL32" s="18"/>
      <c r="AM32" s="15" t="n">
        <f aca="false">IF(VLOOKUP(AN32,[2]Feiertage!$G$12:$H$125,2)=1,1,WEEKDAY(AN32))</f>
        <v>2</v>
      </c>
      <c r="AN32" s="16" t="n">
        <f aca="false">AN31+1</f>
        <v>44347</v>
      </c>
      <c r="AO32" s="17" t="n">
        <f aca="false">VLOOKUP(AN32,$D:$H,2)</f>
        <v>44347.2340277778</v>
      </c>
      <c r="AP32" s="17" t="n">
        <f aca="false">VLOOKUP(AN32,$D:$H,3)</f>
        <v>44347.3173611111</v>
      </c>
      <c r="AQ32" s="17" t="n">
        <f aca="false">VLOOKUP(AN32,$D:$H,4)</f>
        <v>44347.7395833333</v>
      </c>
      <c r="AR32" s="17" t="n">
        <f aca="false">VLOOKUP(AN32,$D:$H,5)</f>
        <v>44347.8229166667</v>
      </c>
      <c r="AS32" s="18"/>
      <c r="AU32" s="19"/>
      <c r="AV32" s="19"/>
      <c r="AW32" s="19"/>
      <c r="AX32" s="19"/>
      <c r="AY32" s="19"/>
      <c r="AZ32" s="18"/>
      <c r="BA32" s="15" t="n">
        <f aca="false">IF(VLOOKUP(BB32,[2]Feiertage!$G$12:$H$125,2)=1,1,WEEKDAY(BB32))</f>
        <v>7</v>
      </c>
      <c r="BB32" s="16" t="n">
        <f aca="false">BB31+1</f>
        <v>44408</v>
      </c>
      <c r="BC32" s="17" t="n">
        <f aca="false">VLOOKUP(BB32,$D:$H,2)</f>
        <v>44408.2923611111</v>
      </c>
      <c r="BD32" s="17" t="n">
        <f aca="false">VLOOKUP(BB32,$D:$H,3)</f>
        <v>44408.3756944444</v>
      </c>
      <c r="BE32" s="17" t="n">
        <f aca="false">VLOOKUP(BB32,$D:$H,4)</f>
        <v>44408.7993055556</v>
      </c>
      <c r="BF32" s="17" t="n">
        <f aca="false">VLOOKUP(BB32,$D:$H,5)</f>
        <v>44408.8826388889</v>
      </c>
      <c r="BG32" s="18"/>
      <c r="BH32" s="15" t="n">
        <f aca="false">IF(VLOOKUP(BI32,[2]Feiertage!$G$12:$H$125,2)=1,1,WEEKDAY(BI32))</f>
        <v>3</v>
      </c>
      <c r="BI32" s="16" t="n">
        <f aca="false">BI31+1</f>
        <v>44439</v>
      </c>
      <c r="BJ32" s="17" t="n">
        <f aca="false">VLOOKUP(BI32,$D:$H,2)</f>
        <v>44439.3055555556</v>
      </c>
      <c r="BK32" s="17" t="n">
        <f aca="false">VLOOKUP(BI32,$D:$H,3)</f>
        <v>44439.3888888889</v>
      </c>
      <c r="BL32" s="17" t="n">
        <f aca="false">VLOOKUP(BI32,$D:$H,4)</f>
        <v>0</v>
      </c>
      <c r="BM32" s="17" t="n">
        <f aca="false">VLOOKUP(BI32,$D:$H,5)</f>
        <v>0</v>
      </c>
      <c r="BN32" s="18"/>
      <c r="BP32" s="19"/>
      <c r="BQ32" s="19"/>
      <c r="BR32" s="19"/>
      <c r="BS32" s="19"/>
      <c r="BT32" s="19"/>
      <c r="BU32" s="18"/>
      <c r="BV32" s="15" t="n">
        <f aca="false">IF(VLOOKUP(BW32,[2]Feiertage!$G$12:$H$125,2)=1,1,WEEKDAY(BW32))</f>
        <v>1</v>
      </c>
      <c r="BW32" s="16" t="n">
        <f aca="false">BW31+1</f>
        <v>44500</v>
      </c>
      <c r="BX32" s="17" t="n">
        <f aca="false">VLOOKUP(BW32,$D:$H,2)</f>
        <v>44500.3541666667</v>
      </c>
      <c r="BY32" s="17" t="n">
        <f aca="false">VLOOKUP(BW32,$D:$H,3)</f>
        <v>44500.4375</v>
      </c>
      <c r="BZ32" s="17" t="n">
        <f aca="false">VLOOKUP(BW32,$D:$H,4)</f>
        <v>44500.8944444444</v>
      </c>
      <c r="CA32" s="17" t="n">
        <f aca="false">VLOOKUP(BW32,$D:$H,5)</f>
        <v>44500.9777777778</v>
      </c>
      <c r="CB32" s="18"/>
      <c r="CD32" s="19"/>
      <c r="CE32" s="19"/>
      <c r="CF32" s="19"/>
      <c r="CG32" s="19"/>
      <c r="CH32" s="19"/>
      <c r="CI32" s="18"/>
      <c r="CJ32" s="15" t="n">
        <f aca="false">IF(VLOOKUP(CK32,[2]Feiertage!$G$12:$H$125,2)=1,1,WEEKDAY(CK32))</f>
        <v>1</v>
      </c>
      <c r="CK32" s="16" t="n">
        <f aca="false">CK31+1</f>
        <v>44561</v>
      </c>
      <c r="CL32" s="17" t="n">
        <f aca="false">VLOOKUP(CK32,$D:$H,2)</f>
        <v>0</v>
      </c>
      <c r="CM32" s="17" t="n">
        <f aca="false">VLOOKUP(CK32,$D:$H,3)</f>
        <v>0</v>
      </c>
      <c r="CN32" s="17" t="n">
        <f aca="false">VLOOKUP(CK32,$D:$H,4)</f>
        <v>0</v>
      </c>
      <c r="CO32" s="17" t="n">
        <f aca="false">VLOOKUP(CK32,$D:$H,5)</f>
        <v>0</v>
      </c>
    </row>
    <row r="33" customFormat="false" ht="15.75" hidden="false" customHeight="true" outlineLevel="0" collapsed="false">
      <c r="C33" s="15" t="n">
        <f aca="false">IF(VLOOKUP(D33,[2]Feiertage!G$12:H$125,2)=1,1,WEEKDAY(D33))</f>
        <v>2</v>
      </c>
      <c r="D33" s="16" t="n">
        <f aca="false">[2]Betriebsplan!$I49</f>
        <v>44228</v>
      </c>
      <c r="E33" s="17" t="n">
        <f aca="false">IF($I33=0,0,I33-[2]Betriebsplan!$T$8)</f>
        <v>0</v>
      </c>
      <c r="F33" s="17" t="n">
        <f aca="false">IF($I33=0,0,I33+[2]Betriebsplan!$U$8)</f>
        <v>0</v>
      </c>
      <c r="G33" s="17" t="n">
        <f aca="false">IF($J33=0,0,J33-[2]Betriebsplan!$T$8)</f>
        <v>44228.6666666667</v>
      </c>
      <c r="H33" s="17" t="n">
        <f aca="false">IF($J33=0,0,J33+[2]Betriebsplan!$U$8)</f>
        <v>44228.75</v>
      </c>
      <c r="I33" s="17" t="n">
        <f aca="false">VLOOKUP(D33,[2]Betriebsplan!I$1:J$65536,2)</f>
        <v>0</v>
      </c>
      <c r="J33" s="17" t="n">
        <f aca="false">VLOOKUP($D33,[2]Betriebsplan!$I$1:K$65536,3)</f>
        <v>44228.75</v>
      </c>
    </row>
    <row r="34" customFormat="false" ht="15.75" hidden="false" customHeight="true" outlineLevel="0" collapsed="false">
      <c r="C34" s="15" t="n">
        <f aca="false">IF(VLOOKUP(D34,[2]Feiertage!G$12:H$125,2)=1,1,WEEKDAY(D34))</f>
        <v>3</v>
      </c>
      <c r="D34" s="16" t="n">
        <f aca="false">[2]Betriebsplan!$I50</f>
        <v>44229</v>
      </c>
      <c r="E34" s="17" t="n">
        <f aca="false">IF($I34=0,0,I34-[2]Betriebsplan!$T$8)</f>
        <v>0</v>
      </c>
      <c r="F34" s="17" t="n">
        <f aca="false">IF($I34=0,0,I34+[2]Betriebsplan!$U$8)</f>
        <v>0</v>
      </c>
      <c r="G34" s="17" t="n">
        <f aca="false">IF($J34=0,0,J34-[2]Betriebsplan!$T$8)</f>
        <v>44229.6951388889</v>
      </c>
      <c r="H34" s="17" t="n">
        <f aca="false">IF($J34=0,0,J34+[2]Betriebsplan!$U$8)</f>
        <v>44229.7784722222</v>
      </c>
      <c r="I34" s="17" t="n">
        <f aca="false">VLOOKUP(D34,[2]Betriebsplan!I$1:J$65536,2)</f>
        <v>0</v>
      </c>
      <c r="J34" s="17" t="n">
        <f aca="false">VLOOKUP($D34,[2]Betriebsplan!$I$1:K$65536,3)</f>
        <v>44229.7784722222</v>
      </c>
    </row>
    <row r="35" customFormat="false" ht="15.75" hidden="false" customHeight="true" outlineLevel="0" collapsed="false">
      <c r="C35" s="15" t="n">
        <f aca="false">IF(VLOOKUP(D35,[2]Feiertage!G$12:H$125,2)=1,1,WEEKDAY(D35))</f>
        <v>4</v>
      </c>
      <c r="D35" s="16" t="n">
        <f aca="false">[2]Betriebsplan!$I51</f>
        <v>44230</v>
      </c>
      <c r="E35" s="17" t="n">
        <f aca="false">IF($I35=0,0,I35-[2]Betriebsplan!$T$8)</f>
        <v>0</v>
      </c>
      <c r="F35" s="17" t="n">
        <f aca="false">IF($I35=0,0,I35+[2]Betriebsplan!$U$8)</f>
        <v>0</v>
      </c>
      <c r="G35" s="17" t="n">
        <f aca="false">IF($J35=0,0,J35-[2]Betriebsplan!$T$8)</f>
        <v>0</v>
      </c>
      <c r="H35" s="17" t="n">
        <f aca="false">IF($J35=0,0,J35+[2]Betriebsplan!$U$8)</f>
        <v>0</v>
      </c>
      <c r="I35" s="17" t="n">
        <f aca="false">VLOOKUP(D35,[2]Betriebsplan!I$1:J$65536,2)</f>
        <v>0</v>
      </c>
      <c r="J35" s="17" t="n">
        <f aca="false">VLOOKUP($D35,[2]Betriebsplan!$I$1:K$65536,3)</f>
        <v>0</v>
      </c>
    </row>
    <row r="36" customFormat="false" ht="15.75" hidden="false" customHeight="true" outlineLevel="0" collapsed="false">
      <c r="C36" s="15" t="n">
        <f aca="false">IF(VLOOKUP(D36,[2]Feiertage!G$12:H$125,2)=1,1,WEEKDAY(D36))</f>
        <v>5</v>
      </c>
      <c r="D36" s="16" t="n">
        <f aca="false">[2]Betriebsplan!$I52</f>
        <v>44231</v>
      </c>
      <c r="E36" s="17" t="n">
        <f aca="false">IF($I36=0,0,I36-[2]Betriebsplan!$T$8)</f>
        <v>0</v>
      </c>
      <c r="F36" s="17" t="n">
        <f aca="false">IF($I36=0,0,I36+[2]Betriebsplan!$U$8)</f>
        <v>0</v>
      </c>
      <c r="G36" s="17" t="n">
        <f aca="false">IF($J36=0,0,J36-[2]Betriebsplan!$T$8)</f>
        <v>0</v>
      </c>
      <c r="H36" s="17" t="n">
        <f aca="false">IF($J36=0,0,J36+[2]Betriebsplan!$U$8)</f>
        <v>0</v>
      </c>
      <c r="I36" s="17" t="n">
        <f aca="false">VLOOKUP(D36,[2]Betriebsplan!I$1:J$65536,2)</f>
        <v>0</v>
      </c>
      <c r="J36" s="17" t="n">
        <f aca="false">VLOOKUP($D36,[2]Betriebsplan!$I$1:K$65536,3)</f>
        <v>0</v>
      </c>
    </row>
    <row r="37" customFormat="false" ht="15.75" hidden="false" customHeight="true" outlineLevel="0" collapsed="false">
      <c r="C37" s="15" t="n">
        <f aca="false">IF(VLOOKUP(D37,[2]Feiertage!G$12:H$125,2)=1,1,WEEKDAY(D37))</f>
        <v>6</v>
      </c>
      <c r="D37" s="16" t="n">
        <f aca="false">[2]Betriebsplan!$I53</f>
        <v>44232</v>
      </c>
      <c r="E37" s="17" t="n">
        <f aca="false">IF($I37=0,0,I37-[2]Betriebsplan!$T$8)</f>
        <v>44232.2659722222</v>
      </c>
      <c r="F37" s="17" t="n">
        <f aca="false">IF($I37=0,0,I37+[2]Betriebsplan!$U$8)</f>
        <v>44232.3493055556</v>
      </c>
      <c r="G37" s="17" t="n">
        <f aca="false">IF($J37=0,0,J37-[2]Betriebsplan!$T$8)</f>
        <v>0</v>
      </c>
      <c r="H37" s="17" t="n">
        <f aca="false">IF($J37=0,0,J37+[2]Betriebsplan!$U$8)</f>
        <v>0</v>
      </c>
      <c r="I37" s="17" t="n">
        <f aca="false">VLOOKUP(D37,[2]Betriebsplan!I$1:J$65536,2)</f>
        <v>44232.3493055556</v>
      </c>
      <c r="J37" s="17" t="n">
        <f aca="false">VLOOKUP($D37,[2]Betriebsplan!$I$1:K$65536,3)</f>
        <v>0</v>
      </c>
    </row>
    <row r="38" customFormat="false" ht="15.75" hidden="false" customHeight="true" outlineLevel="0" collapsed="false">
      <c r="C38" s="15" t="n">
        <f aca="false">IF(VLOOKUP(D38,[2]Feiertage!G$12:H$125,2)=1,1,WEEKDAY(D38))</f>
        <v>7</v>
      </c>
      <c r="D38" s="16" t="n">
        <f aca="false">[2]Betriebsplan!$I54</f>
        <v>44233</v>
      </c>
      <c r="E38" s="17" t="n">
        <f aca="false">IF($I38=0,0,I38-[2]Betriebsplan!$T$8)</f>
        <v>0</v>
      </c>
      <c r="F38" s="17" t="n">
        <f aca="false">IF($I38=0,0,I38+[2]Betriebsplan!$U$8)</f>
        <v>0</v>
      </c>
      <c r="G38" s="17" t="n">
        <f aca="false">IF($J38=0,0,J38-[2]Betriebsplan!$T$8)</f>
        <v>0</v>
      </c>
      <c r="H38" s="17" t="n">
        <f aca="false">IF($J38=0,0,J38+[2]Betriebsplan!$U$8)</f>
        <v>0</v>
      </c>
      <c r="I38" s="17" t="n">
        <f aca="false">VLOOKUP(D38,[2]Betriebsplan!I$1:J$65536,2)</f>
        <v>0</v>
      </c>
      <c r="J38" s="17" t="n">
        <f aca="false">VLOOKUP($D38,[2]Betriebsplan!$I$1:K$65536,3)</f>
        <v>0</v>
      </c>
    </row>
    <row r="39" customFormat="false" ht="15.75" hidden="false" customHeight="true" outlineLevel="0" collapsed="false">
      <c r="C39" s="15" t="n">
        <f aca="false">IF(VLOOKUP(D39,[2]Feiertage!G$12:H$125,2)=1,1,WEEKDAY(D39))</f>
        <v>1</v>
      </c>
      <c r="D39" s="16" t="n">
        <f aca="false">[2]Betriebsplan!$I55</f>
        <v>44234</v>
      </c>
      <c r="E39" s="17" t="n">
        <f aca="false">IF($I39=0,0,I39-[2]Betriebsplan!$T$8)</f>
        <v>0</v>
      </c>
      <c r="F39" s="17" t="n">
        <f aca="false">IF($I39=0,0,I39+[2]Betriebsplan!$U$8)</f>
        <v>0</v>
      </c>
      <c r="G39" s="17" t="n">
        <f aca="false">IF($J39=0,0,J39-[2]Betriebsplan!$T$8)</f>
        <v>0</v>
      </c>
      <c r="H39" s="17" t="n">
        <f aca="false">IF($J39=0,0,J39+[2]Betriebsplan!$U$8)</f>
        <v>0</v>
      </c>
      <c r="I39" s="17" t="n">
        <f aca="false">VLOOKUP(D39,[2]Betriebsplan!I$1:J$65536,2)</f>
        <v>0</v>
      </c>
      <c r="J39" s="17" t="n">
        <f aca="false">VLOOKUP($D39,[2]Betriebsplan!$I$1:K$65536,3)</f>
        <v>0</v>
      </c>
    </row>
    <row r="40" customFormat="false" ht="15.75" hidden="false" customHeight="true" outlineLevel="0" collapsed="false">
      <c r="C40" s="15" t="n">
        <f aca="false">IF(VLOOKUP(D40,[2]Feiertage!G$12:H$125,2)=1,1,WEEKDAY(D40))</f>
        <v>2</v>
      </c>
      <c r="D40" s="16" t="n">
        <f aca="false">[2]Betriebsplan!$I56</f>
        <v>44235</v>
      </c>
      <c r="E40" s="17" t="n">
        <f aca="false">IF($I40=0,0,I40-[2]Betriebsplan!$T$8)</f>
        <v>44235.4131944444</v>
      </c>
      <c r="F40" s="17" t="n">
        <f aca="false">IF($I40=0,0,I40+[2]Betriebsplan!$U$8)</f>
        <v>44235.4965277778</v>
      </c>
      <c r="G40" s="17" t="n">
        <f aca="false">IF($J40=0,0,J40-[2]Betriebsplan!$T$8)</f>
        <v>0</v>
      </c>
      <c r="H40" s="17" t="n">
        <f aca="false">IF($J40=0,0,J40+[2]Betriebsplan!$U$8)</f>
        <v>0</v>
      </c>
      <c r="I40" s="17" t="n">
        <f aca="false">VLOOKUP(D40,[2]Betriebsplan!I$1:J$65536,2)</f>
        <v>44235.4965277778</v>
      </c>
      <c r="J40" s="17" t="n">
        <f aca="false">VLOOKUP($D40,[2]Betriebsplan!$I$1:K$65536,3)</f>
        <v>0</v>
      </c>
    </row>
    <row r="41" customFormat="false" ht="15.75" hidden="false" customHeight="true" outlineLevel="0" collapsed="false">
      <c r="C41" s="15" t="n">
        <f aca="false">IF(VLOOKUP(D41,[2]Feiertage!G$12:H$125,2)=1,1,WEEKDAY(D41))</f>
        <v>3</v>
      </c>
      <c r="D41" s="16" t="n">
        <f aca="false">[2]Betriebsplan!$I57</f>
        <v>44236</v>
      </c>
      <c r="E41" s="17" t="n">
        <f aca="false">IF($I41=0,0,I41-[2]Betriebsplan!$T$8)</f>
        <v>0</v>
      </c>
      <c r="F41" s="17" t="n">
        <f aca="false">IF($I41=0,0,I41+[2]Betriebsplan!$U$8)</f>
        <v>0</v>
      </c>
      <c r="G41" s="17" t="n">
        <f aca="false">IF($J41=0,0,J41-[2]Betriebsplan!$T$8)</f>
        <v>44236.4694444444</v>
      </c>
      <c r="H41" s="17" t="n">
        <f aca="false">IF($J41=0,0,J41+[2]Betriebsplan!$U$8)</f>
        <v>44236.5527777778</v>
      </c>
      <c r="I41" s="17" t="n">
        <f aca="false">VLOOKUP(D41,[2]Betriebsplan!I$1:J$65536,2)</f>
        <v>0</v>
      </c>
      <c r="J41" s="17" t="n">
        <f aca="false">VLOOKUP($D41,[2]Betriebsplan!$I$1:K$65536,3)</f>
        <v>44236.5527777778</v>
      </c>
    </row>
    <row r="42" customFormat="false" ht="15.75" hidden="false" customHeight="true" outlineLevel="0" collapsed="false">
      <c r="C42" s="15" t="n">
        <f aca="false">IF(VLOOKUP(D42,[2]Feiertage!G$12:H$125,2)=1,1,WEEKDAY(D42))</f>
        <v>4</v>
      </c>
      <c r="D42" s="16" t="n">
        <f aca="false">[2]Betriebsplan!$I58</f>
        <v>44237</v>
      </c>
      <c r="E42" s="17" t="n">
        <f aca="false">IF($I42=0,0,I42-[2]Betriebsplan!$T$8)</f>
        <v>0</v>
      </c>
      <c r="F42" s="17" t="n">
        <f aca="false">IF($I42=0,0,I42+[2]Betriebsplan!$U$8)</f>
        <v>0</v>
      </c>
      <c r="G42" s="17" t="n">
        <f aca="false">IF($J42=0,0,J42-[2]Betriebsplan!$T$8)</f>
        <v>0</v>
      </c>
      <c r="H42" s="17" t="n">
        <f aca="false">IF($J42=0,0,J42+[2]Betriebsplan!$U$8)</f>
        <v>0</v>
      </c>
      <c r="I42" s="17" t="n">
        <f aca="false">VLOOKUP(D42,[2]Betriebsplan!I$1:J$65536,2)</f>
        <v>0</v>
      </c>
      <c r="J42" s="17" t="n">
        <f aca="false">VLOOKUP($D42,[2]Betriebsplan!$I$1:K$65536,3)</f>
        <v>0</v>
      </c>
    </row>
    <row r="43" customFormat="false" ht="15.75" hidden="false" customHeight="true" outlineLevel="0" collapsed="false">
      <c r="C43" s="15" t="n">
        <f aca="false">IF(VLOOKUP(D43,[2]Feiertage!G$12:H$125,2)=1,1,WEEKDAY(D43))</f>
        <v>5</v>
      </c>
      <c r="D43" s="16" t="n">
        <f aca="false">[2]Betriebsplan!$I59</f>
        <v>44238</v>
      </c>
      <c r="E43" s="17" t="n">
        <f aca="false">IF($I43=0,0,I43-[2]Betriebsplan!$T$8)</f>
        <v>0</v>
      </c>
      <c r="F43" s="17" t="n">
        <f aca="false">IF($I43=0,0,I43+[2]Betriebsplan!$U$8)</f>
        <v>0</v>
      </c>
      <c r="G43" s="17" t="n">
        <f aca="false">IF($J43=0,0,J43-[2]Betriebsplan!$T$8)</f>
        <v>0</v>
      </c>
      <c r="H43" s="17" t="n">
        <f aca="false">IF($J43=0,0,J43+[2]Betriebsplan!$U$8)</f>
        <v>0</v>
      </c>
      <c r="I43" s="17" t="n">
        <f aca="false">VLOOKUP(D43,[2]Betriebsplan!I$1:J$65536,2)</f>
        <v>0</v>
      </c>
      <c r="J43" s="17" t="n">
        <f aca="false">VLOOKUP($D43,[2]Betriebsplan!$I$1:K$65536,3)</f>
        <v>0</v>
      </c>
    </row>
    <row r="44" customFormat="false" ht="15.75" hidden="false" customHeight="true" outlineLevel="0" collapsed="false">
      <c r="C44" s="15" t="n">
        <f aca="false">IF(VLOOKUP(D44,[2]Feiertage!G$12:H$125,2)=1,1,WEEKDAY(D44))</f>
        <v>6</v>
      </c>
      <c r="D44" s="16" t="n">
        <f aca="false">[2]Betriebsplan!$I60</f>
        <v>44239</v>
      </c>
      <c r="E44" s="17" t="n">
        <f aca="false">IF($I44=0,0,I44-[2]Betriebsplan!$T$8)</f>
        <v>0</v>
      </c>
      <c r="F44" s="17" t="n">
        <f aca="false">IF($I44=0,0,I44+[2]Betriebsplan!$U$8)</f>
        <v>0</v>
      </c>
      <c r="G44" s="17" t="n">
        <f aca="false">IF($J44=0,0,J44-[2]Betriebsplan!$T$8)</f>
        <v>44239.5868055556</v>
      </c>
      <c r="H44" s="17" t="n">
        <f aca="false">IF($J44=0,0,J44+[2]Betriebsplan!$U$8)</f>
        <v>44239.6701388889</v>
      </c>
      <c r="I44" s="17" t="n">
        <f aca="false">VLOOKUP(D44,[2]Betriebsplan!I$1:J$65536,2)</f>
        <v>0</v>
      </c>
      <c r="J44" s="17" t="n">
        <f aca="false">VLOOKUP($D44,[2]Betriebsplan!$I$1:K$65536,3)</f>
        <v>44239.6701388889</v>
      </c>
    </row>
    <row r="45" customFormat="false" ht="15.75" hidden="false" customHeight="true" outlineLevel="0" collapsed="false">
      <c r="C45" s="15" t="n">
        <f aca="false">IF(VLOOKUP(D45,[2]Feiertage!G$12:H$125,2)=1,1,WEEKDAY(D45))</f>
        <v>7</v>
      </c>
      <c r="D45" s="16" t="n">
        <f aca="false">[2]Betriebsplan!$I61</f>
        <v>44240</v>
      </c>
      <c r="E45" s="17" t="n">
        <f aca="false">IF($I45=0,0,I45-[2]Betriebsplan!$T$8)</f>
        <v>0</v>
      </c>
      <c r="F45" s="17" t="n">
        <f aca="false">IF($I45=0,0,I45+[2]Betriebsplan!$U$8)</f>
        <v>0</v>
      </c>
      <c r="G45" s="17" t="n">
        <f aca="false">IF($J45=0,0,J45-[2]Betriebsplan!$T$8)</f>
        <v>0</v>
      </c>
      <c r="H45" s="17" t="n">
        <f aca="false">IF($J45=0,0,J45+[2]Betriebsplan!$U$8)</f>
        <v>0</v>
      </c>
      <c r="I45" s="17" t="n">
        <f aca="false">VLOOKUP(D45,[2]Betriebsplan!I$1:J$65536,2)</f>
        <v>0</v>
      </c>
      <c r="J45" s="17" t="n">
        <f aca="false">VLOOKUP($D45,[2]Betriebsplan!$I$1:K$65536,3)</f>
        <v>0</v>
      </c>
    </row>
    <row r="46" customFormat="false" ht="15.75" hidden="false" customHeight="true" outlineLevel="0" collapsed="false">
      <c r="C46" s="15" t="n">
        <f aca="false">IF(VLOOKUP(D46,[2]Feiertage!G$12:H$125,2)=1,1,WEEKDAY(D46))</f>
        <v>1</v>
      </c>
      <c r="D46" s="16" t="n">
        <f aca="false">[2]Betriebsplan!$I62</f>
        <v>44241</v>
      </c>
      <c r="E46" s="17" t="n">
        <f aca="false">IF($I46=0,0,I46-[2]Betriebsplan!$T$8)</f>
        <v>0</v>
      </c>
      <c r="F46" s="17" t="n">
        <f aca="false">IF($I46=0,0,I46+[2]Betriebsplan!$U$8)</f>
        <v>0</v>
      </c>
      <c r="G46" s="17" t="n">
        <f aca="false">IF($J46=0,0,J46-[2]Betriebsplan!$T$8)</f>
        <v>0</v>
      </c>
      <c r="H46" s="17" t="n">
        <f aca="false">IF($J46=0,0,J46+[2]Betriebsplan!$U$8)</f>
        <v>0</v>
      </c>
      <c r="I46" s="17" t="n">
        <f aca="false">VLOOKUP(D46,[2]Betriebsplan!I$1:J$65536,2)</f>
        <v>0</v>
      </c>
      <c r="J46" s="17" t="n">
        <f aca="false">VLOOKUP($D46,[2]Betriebsplan!$I$1:K$65536,3)</f>
        <v>0</v>
      </c>
    </row>
    <row r="47" customFormat="false" ht="15.75" hidden="false" customHeight="true" outlineLevel="0" collapsed="false">
      <c r="C47" s="15" t="n">
        <f aca="false">IF(VLOOKUP(D47,[2]Feiertage!G$12:H$125,2)=1,1,WEEKDAY(D47))</f>
        <v>2</v>
      </c>
      <c r="D47" s="16" t="n">
        <f aca="false">[2]Betriebsplan!$I63</f>
        <v>44242</v>
      </c>
      <c r="E47" s="17" t="n">
        <f aca="false">IF($I47=0,0,I47-[2]Betriebsplan!$T$8)</f>
        <v>0</v>
      </c>
      <c r="F47" s="17" t="n">
        <f aca="false">IF($I47=0,0,I47+[2]Betriebsplan!$U$8)</f>
        <v>0</v>
      </c>
      <c r="G47" s="17" t="n">
        <f aca="false">IF($J47=0,0,J47-[2]Betriebsplan!$T$8)</f>
        <v>44242.6618055556</v>
      </c>
      <c r="H47" s="17" t="n">
        <f aca="false">IF($J47=0,0,J47+[2]Betriebsplan!$U$8)</f>
        <v>44242.7451388889</v>
      </c>
      <c r="I47" s="17" t="n">
        <f aca="false">VLOOKUP(D47,[2]Betriebsplan!I$1:J$65536,2)</f>
        <v>0</v>
      </c>
      <c r="J47" s="17" t="n">
        <f aca="false">VLOOKUP($D47,[2]Betriebsplan!$I$1:K$65536,3)</f>
        <v>44242.7451388889</v>
      </c>
    </row>
    <row r="48" customFormat="false" ht="15.75" hidden="false" customHeight="true" outlineLevel="0" collapsed="false">
      <c r="C48" s="15" t="n">
        <f aca="false">IF(VLOOKUP(D48,[2]Feiertage!G$12:H$125,2)=1,1,WEEKDAY(D48))</f>
        <v>3</v>
      </c>
      <c r="D48" s="16" t="n">
        <f aca="false">[2]Betriebsplan!$I64</f>
        <v>44243</v>
      </c>
      <c r="E48" s="17" t="n">
        <f aca="false">IF($I48=0,0,I48-[2]Betriebsplan!$T$8)</f>
        <v>0</v>
      </c>
      <c r="F48" s="17" t="n">
        <f aca="false">IF($I48=0,0,I48+[2]Betriebsplan!$U$8)</f>
        <v>0</v>
      </c>
      <c r="G48" s="17" t="n">
        <f aca="false">IF($J48=0,0,J48-[2]Betriebsplan!$T$8)</f>
        <v>44243.6833333333</v>
      </c>
      <c r="H48" s="17" t="n">
        <f aca="false">IF($J48=0,0,J48+[2]Betriebsplan!$U$8)</f>
        <v>44243.7666666667</v>
      </c>
      <c r="I48" s="17" t="n">
        <f aca="false">VLOOKUP(D48,[2]Betriebsplan!I$1:J$65536,2)</f>
        <v>0</v>
      </c>
      <c r="J48" s="17" t="n">
        <f aca="false">VLOOKUP($D48,[2]Betriebsplan!$I$1:K$65536,3)</f>
        <v>44243.7666666667</v>
      </c>
    </row>
    <row r="49" customFormat="false" ht="15.75" hidden="false" customHeight="true" outlineLevel="0" collapsed="false">
      <c r="C49" s="15" t="n">
        <f aca="false">IF(VLOOKUP(D49,[2]Feiertage!G$12:H$125,2)=1,1,WEEKDAY(D49))</f>
        <v>4</v>
      </c>
      <c r="D49" s="16" t="n">
        <f aca="false">[2]Betriebsplan!$I65</f>
        <v>44244</v>
      </c>
      <c r="E49" s="17" t="n">
        <f aca="false">IF($I49=0,0,I49-[2]Betriebsplan!$T$8)</f>
        <v>0</v>
      </c>
      <c r="F49" s="17" t="n">
        <f aca="false">IF($I49=0,0,I49+[2]Betriebsplan!$U$8)</f>
        <v>0</v>
      </c>
      <c r="G49" s="17" t="n">
        <f aca="false">IF($J49=0,0,J49-[2]Betriebsplan!$T$8)</f>
        <v>0</v>
      </c>
      <c r="H49" s="17" t="n">
        <f aca="false">IF($J49=0,0,J49+[2]Betriebsplan!$U$8)</f>
        <v>0</v>
      </c>
      <c r="I49" s="17" t="n">
        <f aca="false">VLOOKUP(D49,[2]Betriebsplan!I$1:J$65536,2)</f>
        <v>0</v>
      </c>
      <c r="J49" s="17" t="n">
        <f aca="false">VLOOKUP($D49,[2]Betriebsplan!$I$1:K$65536,3)</f>
        <v>0</v>
      </c>
    </row>
    <row r="50" customFormat="false" ht="15.75" hidden="false" customHeight="true" outlineLevel="0" collapsed="false">
      <c r="C50" s="15" t="n">
        <f aca="false">IF(VLOOKUP(D50,[2]Feiertage!G$12:H$125,2)=1,1,WEEKDAY(D50))</f>
        <v>5</v>
      </c>
      <c r="D50" s="16" t="n">
        <f aca="false">[2]Betriebsplan!$I66</f>
        <v>44245</v>
      </c>
      <c r="E50" s="17" t="n">
        <f aca="false">IF($I50=0,0,I50-[2]Betriebsplan!$T$8)</f>
        <v>0</v>
      </c>
      <c r="F50" s="17" t="n">
        <f aca="false">IF($I50=0,0,I50+[2]Betriebsplan!$U$8)</f>
        <v>0</v>
      </c>
      <c r="G50" s="17" t="n">
        <f aca="false">IF($J50=0,0,J50-[2]Betriebsplan!$T$8)</f>
        <v>0</v>
      </c>
      <c r="H50" s="17" t="n">
        <f aca="false">IF($J50=0,0,J50+[2]Betriebsplan!$U$8)</f>
        <v>0</v>
      </c>
      <c r="I50" s="17" t="n">
        <f aca="false">VLOOKUP(D50,[2]Betriebsplan!I$1:J$65536,2)</f>
        <v>0</v>
      </c>
      <c r="J50" s="17" t="n">
        <f aca="false">VLOOKUP($D50,[2]Betriebsplan!$I$1:K$65536,3)</f>
        <v>0</v>
      </c>
    </row>
    <row r="51" customFormat="false" ht="15.75" hidden="false" customHeight="true" outlineLevel="0" collapsed="false">
      <c r="C51" s="15" t="n">
        <f aca="false">IF(VLOOKUP(D51,[2]Feiertage!G$12:H$125,2)=1,1,WEEKDAY(D51))</f>
        <v>6</v>
      </c>
      <c r="D51" s="16" t="n">
        <f aca="false">[2]Betriebsplan!$I67</f>
        <v>44246</v>
      </c>
      <c r="E51" s="17" t="n">
        <f aca="false">IF($I51=0,0,I51-[2]Betriebsplan!$T$8)</f>
        <v>44246.2354166667</v>
      </c>
      <c r="F51" s="17" t="n">
        <f aca="false">IF($I51=0,0,I51+[2]Betriebsplan!$U$8)</f>
        <v>44246.31875</v>
      </c>
      <c r="G51" s="17" t="n">
        <f aca="false">IF($J51=0,0,J51-[2]Betriebsplan!$T$8)</f>
        <v>0</v>
      </c>
      <c r="H51" s="17" t="n">
        <f aca="false">IF($J51=0,0,J51+[2]Betriebsplan!$U$8)</f>
        <v>0</v>
      </c>
      <c r="I51" s="17" t="n">
        <f aca="false">VLOOKUP(D51,[2]Betriebsplan!I$1:J$65536,2)</f>
        <v>44246.31875</v>
      </c>
      <c r="J51" s="17" t="n">
        <f aca="false">VLOOKUP($D51,[2]Betriebsplan!$I$1:K$65536,3)</f>
        <v>0</v>
      </c>
    </row>
    <row r="52" customFormat="false" ht="15.75" hidden="false" customHeight="true" outlineLevel="0" collapsed="false">
      <c r="C52" s="15" t="n">
        <f aca="false">IF(VLOOKUP(D52,[2]Feiertage!G$12:H$125,2)=1,1,WEEKDAY(D52))</f>
        <v>7</v>
      </c>
      <c r="D52" s="16" t="n">
        <f aca="false">[2]Betriebsplan!$I68</f>
        <v>44247</v>
      </c>
      <c r="E52" s="17" t="n">
        <f aca="false">IF($I52=0,0,I52-[2]Betriebsplan!$T$8)</f>
        <v>0</v>
      </c>
      <c r="F52" s="17" t="n">
        <f aca="false">IF($I52=0,0,I52+[2]Betriebsplan!$U$8)</f>
        <v>0</v>
      </c>
      <c r="G52" s="17" t="n">
        <f aca="false">IF($J52=0,0,J52-[2]Betriebsplan!$T$8)</f>
        <v>0</v>
      </c>
      <c r="H52" s="17" t="n">
        <f aca="false">IF($J52=0,0,J52+[2]Betriebsplan!$U$8)</f>
        <v>0</v>
      </c>
      <c r="I52" s="17" t="n">
        <f aca="false">VLOOKUP(D52,[2]Betriebsplan!I$1:J$65536,2)</f>
        <v>0</v>
      </c>
      <c r="J52" s="17" t="n">
        <f aca="false">VLOOKUP($D52,[2]Betriebsplan!$I$1:K$65536,3)</f>
        <v>0</v>
      </c>
    </row>
    <row r="53" customFormat="false" ht="15.75" hidden="false" customHeight="true" outlineLevel="0" collapsed="false">
      <c r="C53" s="15" t="n">
        <f aca="false">IF(VLOOKUP(D53,[2]Feiertage!G$12:H$125,2)=1,1,WEEKDAY(D53))</f>
        <v>1</v>
      </c>
      <c r="D53" s="16" t="n">
        <f aca="false">[2]Betriebsplan!$I69</f>
        <v>44248</v>
      </c>
      <c r="E53" s="17" t="n">
        <f aca="false">IF($I53=0,0,I53-[2]Betriebsplan!$T$8)</f>
        <v>0</v>
      </c>
      <c r="F53" s="17" t="n">
        <f aca="false">IF($I53=0,0,I53+[2]Betriebsplan!$U$8)</f>
        <v>0</v>
      </c>
      <c r="G53" s="17" t="n">
        <f aca="false">IF($J53=0,0,J53-[2]Betriebsplan!$T$8)</f>
        <v>0</v>
      </c>
      <c r="H53" s="17" t="n">
        <f aca="false">IF($J53=0,0,J53+[2]Betriebsplan!$U$8)</f>
        <v>0</v>
      </c>
      <c r="I53" s="17" t="n">
        <f aca="false">VLOOKUP(D53,[2]Betriebsplan!I$1:J$65536,2)</f>
        <v>0</v>
      </c>
      <c r="J53" s="17" t="n">
        <f aca="false">VLOOKUP($D53,[2]Betriebsplan!$I$1:K$65536,3)</f>
        <v>0</v>
      </c>
    </row>
    <row r="54" customFormat="false" ht="15.75" hidden="false" customHeight="true" outlineLevel="0" collapsed="false">
      <c r="C54" s="15" t="n">
        <f aca="false">IF(VLOOKUP(D54,[2]Feiertage!G$12:H$125,2)=1,1,WEEKDAY(D54))</f>
        <v>2</v>
      </c>
      <c r="D54" s="16" t="n">
        <f aca="false">[2]Betriebsplan!$I70</f>
        <v>44249</v>
      </c>
      <c r="E54" s="17" t="n">
        <f aca="false">IF($I54=0,0,I54-[2]Betriebsplan!$T$8)</f>
        <v>44249.3416666667</v>
      </c>
      <c r="F54" s="17" t="n">
        <f aca="false">IF($I54=0,0,I54+[2]Betriebsplan!$U$8)</f>
        <v>44249.425</v>
      </c>
      <c r="G54" s="17" t="n">
        <f aca="false">IF($J54=0,0,J54-[2]Betriebsplan!$T$8)</f>
        <v>0</v>
      </c>
      <c r="H54" s="17" t="n">
        <f aca="false">IF($J54=0,0,J54+[2]Betriebsplan!$U$8)</f>
        <v>0</v>
      </c>
      <c r="I54" s="17" t="n">
        <f aca="false">VLOOKUP(D54,[2]Betriebsplan!I$1:J$65536,2)</f>
        <v>44249.425</v>
      </c>
      <c r="J54" s="17" t="n">
        <f aca="false">VLOOKUP($D54,[2]Betriebsplan!$I$1:K$65536,3)</f>
        <v>0</v>
      </c>
    </row>
    <row r="55" customFormat="false" ht="15.75" hidden="false" customHeight="true" outlineLevel="0" collapsed="false">
      <c r="C55" s="15" t="n">
        <f aca="false">IF(VLOOKUP(D55,[2]Feiertage!G$12:H$125,2)=1,1,WEEKDAY(D55))</f>
        <v>3</v>
      </c>
      <c r="D55" s="16" t="n">
        <f aca="false">[2]Betriebsplan!$I71</f>
        <v>44250</v>
      </c>
      <c r="E55" s="17" t="n">
        <f aca="false">IF($I55=0,0,I55-[2]Betriebsplan!$T$8)</f>
        <v>44250.4041666667</v>
      </c>
      <c r="F55" s="17" t="n">
        <f aca="false">IF($I55=0,0,I55+[2]Betriebsplan!$U$8)</f>
        <v>44250.4875</v>
      </c>
      <c r="G55" s="17" t="n">
        <f aca="false">IF($J55=0,0,J55-[2]Betriebsplan!$T$8)</f>
        <v>0</v>
      </c>
      <c r="H55" s="17" t="n">
        <f aca="false">IF($J55=0,0,J55+[2]Betriebsplan!$U$8)</f>
        <v>0</v>
      </c>
      <c r="I55" s="17" t="n">
        <f aca="false">VLOOKUP(D55,[2]Betriebsplan!I$1:J$65536,2)</f>
        <v>44250.4875</v>
      </c>
      <c r="J55" s="17" t="n">
        <f aca="false">VLOOKUP($D55,[2]Betriebsplan!$I$1:K$65536,3)</f>
        <v>0</v>
      </c>
    </row>
    <row r="56" customFormat="false" ht="15.75" hidden="false" customHeight="true" outlineLevel="0" collapsed="false">
      <c r="C56" s="15" t="n">
        <f aca="false">IF(VLOOKUP(D56,[2]Feiertage!G$12:H$125,2)=1,1,WEEKDAY(D56))</f>
        <v>4</v>
      </c>
      <c r="D56" s="16" t="n">
        <f aca="false">[2]Betriebsplan!$I72</f>
        <v>44251</v>
      </c>
      <c r="E56" s="17" t="n">
        <f aca="false">IF($I56=0,0,I56-[2]Betriebsplan!$T$8)</f>
        <v>0</v>
      </c>
      <c r="F56" s="17" t="n">
        <f aca="false">IF($I56=0,0,I56+[2]Betriebsplan!$U$8)</f>
        <v>0</v>
      </c>
      <c r="G56" s="17" t="n">
        <f aca="false">IF($J56=0,0,J56-[2]Betriebsplan!$T$8)</f>
        <v>0</v>
      </c>
      <c r="H56" s="17" t="n">
        <f aca="false">IF($J56=0,0,J56+[2]Betriebsplan!$U$8)</f>
        <v>0</v>
      </c>
      <c r="I56" s="17" t="n">
        <f aca="false">VLOOKUP(D56,[2]Betriebsplan!I$1:J$65536,2)</f>
        <v>0</v>
      </c>
      <c r="J56" s="17" t="n">
        <f aca="false">VLOOKUP($D56,[2]Betriebsplan!$I$1:K$65536,3)</f>
        <v>0</v>
      </c>
    </row>
    <row r="57" customFormat="false" ht="15.75" hidden="false" customHeight="true" outlineLevel="0" collapsed="false">
      <c r="C57" s="15" t="n">
        <f aca="false">IF(VLOOKUP(D57,[2]Feiertage!G$12:H$125,2)=1,1,WEEKDAY(D57))</f>
        <v>5</v>
      </c>
      <c r="D57" s="16" t="n">
        <f aca="false">[2]Betriebsplan!$I73</f>
        <v>44252</v>
      </c>
      <c r="E57" s="17" t="n">
        <f aca="false">IF($I57=0,0,I57-[2]Betriebsplan!$T$8)</f>
        <v>0</v>
      </c>
      <c r="F57" s="17" t="n">
        <f aca="false">IF($I57=0,0,I57+[2]Betriebsplan!$U$8)</f>
        <v>0</v>
      </c>
      <c r="G57" s="17" t="n">
        <f aca="false">IF($J57=0,0,J57-[2]Betriebsplan!$T$8)</f>
        <v>0</v>
      </c>
      <c r="H57" s="17" t="n">
        <f aca="false">IF($J57=0,0,J57+[2]Betriebsplan!$U$8)</f>
        <v>0</v>
      </c>
      <c r="I57" s="17" t="n">
        <f aca="false">VLOOKUP(D57,[2]Betriebsplan!I$1:J$65536,2)</f>
        <v>0</v>
      </c>
      <c r="J57" s="17" t="n">
        <f aca="false">VLOOKUP($D57,[2]Betriebsplan!$I$1:K$65536,3)</f>
        <v>0</v>
      </c>
    </row>
    <row r="58" customFormat="false" ht="15.75" hidden="false" customHeight="true" outlineLevel="0" collapsed="false">
      <c r="C58" s="15" t="n">
        <f aca="false">IF(VLOOKUP(D58,[2]Feiertage!G$12:H$125,2)=1,1,WEEKDAY(D58))</f>
        <v>6</v>
      </c>
      <c r="D58" s="16" t="n">
        <f aca="false">[2]Betriebsplan!$I74</f>
        <v>44253</v>
      </c>
      <c r="E58" s="17" t="n">
        <f aca="false">IF($I58=0,0,I58-[2]Betriebsplan!$T$8)</f>
        <v>0</v>
      </c>
      <c r="F58" s="17" t="n">
        <f aca="false">IF($I58=0,0,I58+[2]Betriebsplan!$U$8)</f>
        <v>0</v>
      </c>
      <c r="G58" s="17" t="n">
        <f aca="false">IF($J58=0,0,J58-[2]Betriebsplan!$T$8)</f>
        <v>44253.5402777778</v>
      </c>
      <c r="H58" s="17" t="n">
        <f aca="false">IF($J58=0,0,J58+[2]Betriebsplan!$U$8)</f>
        <v>44253.6236111111</v>
      </c>
      <c r="I58" s="17" t="n">
        <f aca="false">VLOOKUP(D58,[2]Betriebsplan!I$1:J$65536,2)</f>
        <v>0</v>
      </c>
      <c r="J58" s="17" t="n">
        <f aca="false">VLOOKUP($D58,[2]Betriebsplan!$I$1:K$65536,3)</f>
        <v>44253.6236111111</v>
      </c>
    </row>
    <row r="59" customFormat="false" ht="15.75" hidden="false" customHeight="true" outlineLevel="0" collapsed="false">
      <c r="C59" s="15" t="n">
        <f aca="false">IF(VLOOKUP(D59,[2]Feiertage!G$12:H$125,2)=1,1,WEEKDAY(D59))</f>
        <v>7</v>
      </c>
      <c r="D59" s="16" t="n">
        <f aca="false">[2]Betriebsplan!$I75</f>
        <v>44254</v>
      </c>
      <c r="E59" s="17" t="n">
        <f aca="false">IF($I59=0,0,I59-[2]Betriebsplan!$T$8)</f>
        <v>0</v>
      </c>
      <c r="F59" s="17" t="n">
        <f aca="false">IF($I59=0,0,I59+[2]Betriebsplan!$U$8)</f>
        <v>0</v>
      </c>
      <c r="G59" s="17" t="n">
        <f aca="false">IF($J59=0,0,J59-[2]Betriebsplan!$T$8)</f>
        <v>0</v>
      </c>
      <c r="H59" s="17" t="n">
        <f aca="false">IF($J59=0,0,J59+[2]Betriebsplan!$U$8)</f>
        <v>0</v>
      </c>
      <c r="I59" s="17" t="n">
        <f aca="false">VLOOKUP(D59,[2]Betriebsplan!I$1:J$65536,2)</f>
        <v>0</v>
      </c>
      <c r="J59" s="17" t="n">
        <f aca="false">VLOOKUP($D59,[2]Betriebsplan!$I$1:K$65536,3)</f>
        <v>0</v>
      </c>
    </row>
    <row r="60" customFormat="false" ht="15.75" hidden="false" customHeight="true" outlineLevel="0" collapsed="false">
      <c r="C60" s="15" t="n">
        <f aca="false">IF(VLOOKUP(D60,[2]Feiertage!G$12:H$125,2)=1,1,WEEKDAY(D60))</f>
        <v>1</v>
      </c>
      <c r="D60" s="16" t="n">
        <f aca="false">[2]Betriebsplan!$I76</f>
        <v>44255</v>
      </c>
      <c r="E60" s="17" t="n">
        <f aca="false">IF($I60=0,0,I60-[2]Betriebsplan!$T$8)</f>
        <v>0</v>
      </c>
      <c r="F60" s="17" t="n">
        <f aca="false">IF($I60=0,0,I60+[2]Betriebsplan!$U$8)</f>
        <v>0</v>
      </c>
      <c r="G60" s="17" t="n">
        <f aca="false">IF($J60=0,0,J60-[2]Betriebsplan!$T$8)</f>
        <v>0</v>
      </c>
      <c r="H60" s="17" t="n">
        <f aca="false">IF($J60=0,0,J60+[2]Betriebsplan!$U$8)</f>
        <v>0</v>
      </c>
      <c r="I60" s="17" t="n">
        <f aca="false">VLOOKUP(D60,[2]Betriebsplan!I$1:J$65536,2)</f>
        <v>0</v>
      </c>
      <c r="J60" s="17" t="n">
        <f aca="false">VLOOKUP($D60,[2]Betriebsplan!$I$1:K$65536,3)</f>
        <v>0</v>
      </c>
    </row>
    <row r="61" customFormat="false" ht="15.75" hidden="false" customHeight="true" outlineLevel="0" collapsed="false">
      <c r="C61" s="15" t="n">
        <f aca="false">IF(VLOOKUP(D61,[2]Feiertage!G$12:H$125,2)=1,1,WEEKDAY(D61))</f>
        <v>2</v>
      </c>
      <c r="D61" s="16" t="n">
        <f aca="false">[2]Betriebsplan!$I77</f>
        <v>44256</v>
      </c>
      <c r="E61" s="17" t="n">
        <f aca="false">IF($I61=0,0,I61-[2]Betriebsplan!$T$8)</f>
        <v>0</v>
      </c>
      <c r="F61" s="17" t="n">
        <f aca="false">IF($I61=0,0,I61+[2]Betriebsplan!$U$8)</f>
        <v>0</v>
      </c>
      <c r="G61" s="17" t="n">
        <f aca="false">IF($J61=0,0,J61-[2]Betriebsplan!$T$8)</f>
        <v>44256.6256944444</v>
      </c>
      <c r="H61" s="17" t="n">
        <f aca="false">IF($J61=0,0,J61+[2]Betriebsplan!$U$8)</f>
        <v>44256.7090277778</v>
      </c>
      <c r="I61" s="17" t="n">
        <f aca="false">VLOOKUP(D61,[2]Betriebsplan!I$1:J$65536,2)</f>
        <v>0</v>
      </c>
      <c r="J61" s="17" t="n">
        <f aca="false">VLOOKUP($D61,[2]Betriebsplan!$I$1:K$65536,3)</f>
        <v>44256.7090277778</v>
      </c>
    </row>
    <row r="62" customFormat="false" ht="15.75" hidden="false" customHeight="true" outlineLevel="0" collapsed="false">
      <c r="C62" s="15" t="n">
        <f aca="false">IF(VLOOKUP(D62,[2]Feiertage!G$12:H$125,2)=1,1,WEEKDAY(D62))</f>
        <v>3</v>
      </c>
      <c r="D62" s="16" t="n">
        <f aca="false">[2]Betriebsplan!$I78</f>
        <v>44257</v>
      </c>
      <c r="E62" s="17" t="n">
        <f aca="false">IF($I62=0,0,I62-[2]Betriebsplan!$T$8)</f>
        <v>0</v>
      </c>
      <c r="F62" s="17" t="n">
        <f aca="false">IF($I62=0,0,I62+[2]Betriebsplan!$U$8)</f>
        <v>0</v>
      </c>
      <c r="G62" s="17" t="n">
        <f aca="false">IF($J62=0,0,J62-[2]Betriebsplan!$T$8)</f>
        <v>44257.6541666667</v>
      </c>
      <c r="H62" s="17" t="n">
        <f aca="false">IF($J62=0,0,J62+[2]Betriebsplan!$U$8)</f>
        <v>44257.7375</v>
      </c>
      <c r="I62" s="17" t="n">
        <f aca="false">VLOOKUP(D62,[2]Betriebsplan!I$1:J$65536,2)</f>
        <v>0</v>
      </c>
      <c r="J62" s="17" t="n">
        <f aca="false">VLOOKUP($D62,[2]Betriebsplan!$I$1:K$65536,3)</f>
        <v>44257.7375</v>
      </c>
    </row>
    <row r="63" customFormat="false" ht="15.75" hidden="false" customHeight="true" outlineLevel="0" collapsed="false">
      <c r="C63" s="15" t="n">
        <f aca="false">IF(VLOOKUP(D63,[2]Feiertage!G$12:H$125,2)=1,1,WEEKDAY(D63))</f>
        <v>4</v>
      </c>
      <c r="D63" s="16" t="n">
        <f aca="false">[2]Betriebsplan!$I79</f>
        <v>44258</v>
      </c>
      <c r="E63" s="17" t="n">
        <f aca="false">IF($I63=0,0,I63-[2]Betriebsplan!$T$8)</f>
        <v>0</v>
      </c>
      <c r="F63" s="17" t="n">
        <f aca="false">IF($I63=0,0,I63+[2]Betriebsplan!$U$8)</f>
        <v>0</v>
      </c>
      <c r="G63" s="17" t="n">
        <f aca="false">IF($J63=0,0,J63-[2]Betriebsplan!$T$8)</f>
        <v>0</v>
      </c>
      <c r="H63" s="17" t="n">
        <f aca="false">IF($J63=0,0,J63+[2]Betriebsplan!$U$8)</f>
        <v>0</v>
      </c>
      <c r="I63" s="17" t="n">
        <f aca="false">VLOOKUP(D63,[2]Betriebsplan!I$1:J$65536,2)</f>
        <v>0</v>
      </c>
      <c r="J63" s="17" t="n">
        <f aca="false">VLOOKUP($D63,[2]Betriebsplan!$I$1:K$65536,3)</f>
        <v>0</v>
      </c>
    </row>
    <row r="64" customFormat="false" ht="15.75" hidden="false" customHeight="true" outlineLevel="0" collapsed="false">
      <c r="C64" s="15" t="n">
        <f aca="false">IF(VLOOKUP(D64,[2]Feiertage!G$12:H$125,2)=1,1,WEEKDAY(D64))</f>
        <v>5</v>
      </c>
      <c r="D64" s="16" t="n">
        <f aca="false">[2]Betriebsplan!$I80</f>
        <v>44259</v>
      </c>
      <c r="E64" s="17" t="n">
        <f aca="false">IF($I64=0,0,I64-[2]Betriebsplan!$T$8)</f>
        <v>0</v>
      </c>
      <c r="F64" s="17" t="n">
        <f aca="false">IF($I64=0,0,I64+[2]Betriebsplan!$U$8)</f>
        <v>0</v>
      </c>
      <c r="G64" s="17" t="n">
        <f aca="false">IF($J64=0,0,J64-[2]Betriebsplan!$T$8)</f>
        <v>0</v>
      </c>
      <c r="H64" s="17" t="n">
        <f aca="false">IF($J64=0,0,J64+[2]Betriebsplan!$U$8)</f>
        <v>0</v>
      </c>
      <c r="I64" s="17" t="n">
        <f aca="false">VLOOKUP(D64,[2]Betriebsplan!I$1:J$65536,2)</f>
        <v>0</v>
      </c>
      <c r="J64" s="17" t="n">
        <f aca="false">VLOOKUP($D64,[2]Betriebsplan!$I$1:K$65536,3)</f>
        <v>0</v>
      </c>
    </row>
    <row r="65" customFormat="false" ht="15.75" hidden="false" customHeight="true" outlineLevel="0" collapsed="false">
      <c r="C65" s="15" t="n">
        <f aca="false">IF(VLOOKUP(D65,[2]Feiertage!G$12:H$125,2)=1,1,WEEKDAY(D65))</f>
        <v>6</v>
      </c>
      <c r="D65" s="16" t="n">
        <f aca="false">[2]Betriebsplan!$I81</f>
        <v>44260</v>
      </c>
      <c r="E65" s="17" t="n">
        <f aca="false">IF($I65=0,0,I65-[2]Betriebsplan!$T$8)</f>
        <v>44260.2208333333</v>
      </c>
      <c r="F65" s="17" t="n">
        <f aca="false">IF($I65=0,0,I65+[2]Betriebsplan!$U$8)</f>
        <v>44260.3041666667</v>
      </c>
      <c r="G65" s="17" t="n">
        <f aca="false">IF($J65=0,0,J65-[2]Betriebsplan!$T$8)</f>
        <v>0</v>
      </c>
      <c r="H65" s="17" t="n">
        <f aca="false">IF($J65=0,0,J65+[2]Betriebsplan!$U$8)</f>
        <v>0</v>
      </c>
      <c r="I65" s="17" t="n">
        <f aca="false">VLOOKUP(D65,[2]Betriebsplan!I$1:J$65536,2)</f>
        <v>44260.3041666667</v>
      </c>
      <c r="J65" s="17" t="n">
        <f aca="false">VLOOKUP($D65,[2]Betriebsplan!$I$1:K$65536,3)</f>
        <v>0</v>
      </c>
    </row>
    <row r="66" customFormat="false" ht="15.75" hidden="false" customHeight="true" outlineLevel="0" collapsed="false">
      <c r="C66" s="15" t="n">
        <f aca="false">IF(VLOOKUP(D66,[2]Feiertage!G$12:H$125,2)=1,1,WEEKDAY(D66))</f>
        <v>7</v>
      </c>
      <c r="D66" s="16" t="n">
        <f aca="false">[2]Betriebsplan!$I82</f>
        <v>44261</v>
      </c>
      <c r="E66" s="17" t="n">
        <f aca="false">IF($I66=0,0,I66-[2]Betriebsplan!$T$8)</f>
        <v>0</v>
      </c>
      <c r="F66" s="17" t="n">
        <f aca="false">IF($I66=0,0,I66+[2]Betriebsplan!$U$8)</f>
        <v>0</v>
      </c>
      <c r="G66" s="17" t="n">
        <f aca="false">IF($J66=0,0,J66-[2]Betriebsplan!$T$8)</f>
        <v>0</v>
      </c>
      <c r="H66" s="17" t="n">
        <f aca="false">IF($J66=0,0,J66+[2]Betriebsplan!$U$8)</f>
        <v>0</v>
      </c>
      <c r="I66" s="17" t="n">
        <f aca="false">VLOOKUP(D66,[2]Betriebsplan!I$1:J$65536,2)</f>
        <v>0</v>
      </c>
      <c r="J66" s="17" t="n">
        <f aca="false">VLOOKUP($D66,[2]Betriebsplan!$I$1:K$65536,3)</f>
        <v>0</v>
      </c>
    </row>
    <row r="67" customFormat="false" ht="15.75" hidden="false" customHeight="true" outlineLevel="0" collapsed="false">
      <c r="C67" s="15" t="n">
        <f aca="false">IF(VLOOKUP(D67,[2]Feiertage!G$12:H$125,2)=1,1,WEEKDAY(D67))</f>
        <v>1</v>
      </c>
      <c r="D67" s="16" t="n">
        <f aca="false">[2]Betriebsplan!$I83</f>
        <v>44262</v>
      </c>
      <c r="E67" s="17" t="n">
        <f aca="false">IF($I67=0,0,I67-[2]Betriebsplan!$T$8)</f>
        <v>0</v>
      </c>
      <c r="F67" s="17" t="n">
        <f aca="false">IF($I67=0,0,I67+[2]Betriebsplan!$U$8)</f>
        <v>0</v>
      </c>
      <c r="G67" s="17" t="n">
        <f aca="false">IF($J67=0,0,J67-[2]Betriebsplan!$T$8)</f>
        <v>0</v>
      </c>
      <c r="H67" s="17" t="n">
        <f aca="false">IF($J67=0,0,J67+[2]Betriebsplan!$U$8)</f>
        <v>0</v>
      </c>
      <c r="I67" s="17" t="n">
        <f aca="false">VLOOKUP(D67,[2]Betriebsplan!I$1:J$65536,2)</f>
        <v>0</v>
      </c>
      <c r="J67" s="17" t="n">
        <f aca="false">VLOOKUP($D67,[2]Betriebsplan!$I$1:K$65536,3)</f>
        <v>0</v>
      </c>
    </row>
    <row r="68" customFormat="false" ht="15.75" hidden="false" customHeight="true" outlineLevel="0" collapsed="false">
      <c r="C68" s="15" t="n">
        <f aca="false">IF(VLOOKUP(D68,[2]Feiertage!G$12:H$125,2)=1,1,WEEKDAY(D68))</f>
        <v>2</v>
      </c>
      <c r="D68" s="16" t="n">
        <f aca="false">[2]Betriebsplan!$I84</f>
        <v>44263</v>
      </c>
      <c r="E68" s="17" t="n">
        <f aca="false">IF($I68=0,0,I68-[2]Betriebsplan!$T$8)</f>
        <v>44263.3430555556</v>
      </c>
      <c r="F68" s="17" t="n">
        <f aca="false">IF($I68=0,0,I68+[2]Betriebsplan!$U$8)</f>
        <v>44263.4263888889</v>
      </c>
      <c r="G68" s="17" t="n">
        <f aca="false">IF($J68=0,0,J68-[2]Betriebsplan!$T$8)</f>
        <v>0</v>
      </c>
      <c r="H68" s="17" t="n">
        <f aca="false">IF($J68=0,0,J68+[2]Betriebsplan!$U$8)</f>
        <v>0</v>
      </c>
      <c r="I68" s="17" t="n">
        <f aca="false">VLOOKUP(D68,[2]Betriebsplan!I$1:J$65536,2)</f>
        <v>44263.4263888889</v>
      </c>
      <c r="J68" s="17" t="n">
        <f aca="false">VLOOKUP($D68,[2]Betriebsplan!$I$1:K$65536,3)</f>
        <v>0</v>
      </c>
    </row>
    <row r="69" customFormat="false" ht="15.75" hidden="false" customHeight="true" outlineLevel="0" collapsed="false">
      <c r="C69" s="15" t="n">
        <f aca="false">IF(VLOOKUP(D69,[2]Feiertage!G$12:H$125,2)=1,1,WEEKDAY(D69))</f>
        <v>3</v>
      </c>
      <c r="D69" s="16" t="n">
        <f aca="false">[2]Betriebsplan!$I85</f>
        <v>44264</v>
      </c>
      <c r="E69" s="17" t="n">
        <f aca="false">IF($I69=0,0,I69-[2]Betriebsplan!$T$8)</f>
        <v>44264.40625</v>
      </c>
      <c r="F69" s="17" t="n">
        <f aca="false">IF($I69=0,0,I69+[2]Betriebsplan!$U$8)</f>
        <v>44264.4895833333</v>
      </c>
      <c r="G69" s="17" t="n">
        <f aca="false">IF($J69=0,0,J69-[2]Betriebsplan!$T$8)</f>
        <v>0</v>
      </c>
      <c r="H69" s="17" t="n">
        <f aca="false">IF($J69=0,0,J69+[2]Betriebsplan!$U$8)</f>
        <v>0</v>
      </c>
      <c r="I69" s="17" t="n">
        <f aca="false">VLOOKUP(D69,[2]Betriebsplan!I$1:J$65536,2)</f>
        <v>44264.4895833333</v>
      </c>
      <c r="J69" s="17" t="n">
        <f aca="false">VLOOKUP($D69,[2]Betriebsplan!$I$1:K$65536,3)</f>
        <v>0</v>
      </c>
    </row>
    <row r="70" customFormat="false" ht="15.75" hidden="false" customHeight="true" outlineLevel="0" collapsed="false">
      <c r="C70" s="15" t="n">
        <f aca="false">IF(VLOOKUP(D70,[2]Feiertage!G$12:H$125,2)=1,1,WEEKDAY(D70))</f>
        <v>4</v>
      </c>
      <c r="D70" s="16" t="n">
        <f aca="false">[2]Betriebsplan!$I86</f>
        <v>44265</v>
      </c>
      <c r="E70" s="17" t="n">
        <f aca="false">IF($I70=0,0,I70-[2]Betriebsplan!$T$8)</f>
        <v>0</v>
      </c>
      <c r="F70" s="17" t="n">
        <f aca="false">IF($I70=0,0,I70+[2]Betriebsplan!$U$8)</f>
        <v>0</v>
      </c>
      <c r="G70" s="17" t="n">
        <f aca="false">IF($J70=0,0,J70-[2]Betriebsplan!$T$8)</f>
        <v>0</v>
      </c>
      <c r="H70" s="17" t="n">
        <f aca="false">IF($J70=0,0,J70+[2]Betriebsplan!$U$8)</f>
        <v>0</v>
      </c>
      <c r="I70" s="17" t="n">
        <f aca="false">VLOOKUP(D70,[2]Betriebsplan!I$1:J$65536,2)</f>
        <v>0</v>
      </c>
      <c r="J70" s="17" t="n">
        <f aca="false">VLOOKUP($D70,[2]Betriebsplan!$I$1:K$65536,3)</f>
        <v>0</v>
      </c>
    </row>
    <row r="71" customFormat="false" ht="15.75" hidden="false" customHeight="true" outlineLevel="0" collapsed="false">
      <c r="C71" s="15" t="n">
        <f aca="false">IF(VLOOKUP(D71,[2]Feiertage!G$12:H$125,2)=1,1,WEEKDAY(D71))</f>
        <v>5</v>
      </c>
      <c r="D71" s="16" t="n">
        <f aca="false">[2]Betriebsplan!$I87</f>
        <v>44266</v>
      </c>
      <c r="E71" s="17" t="n">
        <f aca="false">IF($I71=0,0,I71-[2]Betriebsplan!$T$8)</f>
        <v>0</v>
      </c>
      <c r="F71" s="17" t="n">
        <f aca="false">IF($I71=0,0,I71+[2]Betriebsplan!$U$8)</f>
        <v>0</v>
      </c>
      <c r="G71" s="17" t="n">
        <f aca="false">IF($J71=0,0,J71-[2]Betriebsplan!$T$8)</f>
        <v>0</v>
      </c>
      <c r="H71" s="17" t="n">
        <f aca="false">IF($J71=0,0,J71+[2]Betriebsplan!$U$8)</f>
        <v>0</v>
      </c>
      <c r="I71" s="17" t="n">
        <f aca="false">VLOOKUP(D71,[2]Betriebsplan!I$1:J$65536,2)</f>
        <v>0</v>
      </c>
      <c r="J71" s="17" t="n">
        <f aca="false">VLOOKUP($D71,[2]Betriebsplan!$I$1:K$65536,3)</f>
        <v>0</v>
      </c>
    </row>
    <row r="72" customFormat="false" ht="15.75" hidden="false" customHeight="true" outlineLevel="0" collapsed="false">
      <c r="C72" s="15" t="n">
        <f aca="false">IF(VLOOKUP(D72,[2]Feiertage!G$12:H$125,2)=1,1,WEEKDAY(D72))</f>
        <v>6</v>
      </c>
      <c r="D72" s="16" t="n">
        <f aca="false">[2]Betriebsplan!$I88</f>
        <v>44267</v>
      </c>
      <c r="E72" s="17" t="n">
        <f aca="false">IF($I72=0,0,I72-[2]Betriebsplan!$T$8)</f>
        <v>0</v>
      </c>
      <c r="F72" s="17" t="n">
        <f aca="false">IF($I72=0,0,I72+[2]Betriebsplan!$U$8)</f>
        <v>0</v>
      </c>
      <c r="G72" s="17" t="n">
        <f aca="false">IF($J72=0,0,J72-[2]Betriebsplan!$T$8)</f>
        <v>44267.5465277778</v>
      </c>
      <c r="H72" s="17" t="n">
        <f aca="false">IF($J72=0,0,J72+[2]Betriebsplan!$U$8)</f>
        <v>44267.6298611111</v>
      </c>
      <c r="I72" s="17" t="n">
        <f aca="false">VLOOKUP(D72,[2]Betriebsplan!I$1:J$65536,2)</f>
        <v>0</v>
      </c>
      <c r="J72" s="17" t="n">
        <f aca="false">VLOOKUP($D72,[2]Betriebsplan!$I$1:K$65536,3)</f>
        <v>44267.6298611111</v>
      </c>
    </row>
    <row r="73" customFormat="false" ht="15.75" hidden="false" customHeight="true" outlineLevel="0" collapsed="false">
      <c r="C73" s="15" t="n">
        <f aca="false">IF(VLOOKUP(D73,[2]Feiertage!G$12:H$125,2)=1,1,WEEKDAY(D73))</f>
        <v>7</v>
      </c>
      <c r="D73" s="16" t="n">
        <f aca="false">[2]Betriebsplan!$I89</f>
        <v>44268</v>
      </c>
      <c r="E73" s="17" t="n">
        <f aca="false">IF($I73=0,0,I73-[2]Betriebsplan!$T$8)</f>
        <v>0</v>
      </c>
      <c r="F73" s="17" t="n">
        <f aca="false">IF($I73=0,0,I73+[2]Betriebsplan!$U$8)</f>
        <v>0</v>
      </c>
      <c r="G73" s="17" t="n">
        <f aca="false">IF($J73=0,0,J73-[2]Betriebsplan!$T$8)</f>
        <v>0</v>
      </c>
      <c r="H73" s="17" t="n">
        <f aca="false">IF($J73=0,0,J73+[2]Betriebsplan!$U$8)</f>
        <v>0</v>
      </c>
      <c r="I73" s="17" t="n">
        <f aca="false">VLOOKUP(D73,[2]Betriebsplan!I$1:J$65536,2)</f>
        <v>0</v>
      </c>
      <c r="J73" s="17" t="n">
        <f aca="false">VLOOKUP($D73,[2]Betriebsplan!$I$1:K$65536,3)</f>
        <v>0</v>
      </c>
    </row>
    <row r="74" customFormat="false" ht="15.75" hidden="false" customHeight="true" outlineLevel="0" collapsed="false">
      <c r="C74" s="15" t="n">
        <f aca="false">IF(VLOOKUP(D74,[2]Feiertage!G$12:H$125,2)=1,1,WEEKDAY(D74))</f>
        <v>1</v>
      </c>
      <c r="D74" s="16" t="n">
        <f aca="false">[2]Betriebsplan!$I90</f>
        <v>44269</v>
      </c>
      <c r="E74" s="17" t="n">
        <f aca="false">IF($I74=0,0,I74-[2]Betriebsplan!$T$8)</f>
        <v>0</v>
      </c>
      <c r="F74" s="17" t="n">
        <f aca="false">IF($I74=0,0,I74+[2]Betriebsplan!$U$8)</f>
        <v>0</v>
      </c>
      <c r="G74" s="17" t="n">
        <f aca="false">IF($J74=0,0,J74-[2]Betriebsplan!$T$8)</f>
        <v>0</v>
      </c>
      <c r="H74" s="17" t="n">
        <f aca="false">IF($J74=0,0,J74+[2]Betriebsplan!$U$8)</f>
        <v>0</v>
      </c>
      <c r="I74" s="17" t="n">
        <f aca="false">VLOOKUP(D74,[2]Betriebsplan!I$1:J$65536,2)</f>
        <v>0</v>
      </c>
      <c r="J74" s="17" t="n">
        <f aca="false">VLOOKUP($D74,[2]Betriebsplan!$I$1:K$65536,3)</f>
        <v>0</v>
      </c>
    </row>
    <row r="75" customFormat="false" ht="15.75" hidden="false" customHeight="true" outlineLevel="0" collapsed="false">
      <c r="C75" s="15" t="n">
        <f aca="false">IF(VLOOKUP(D75,[2]Feiertage!G$12:H$125,2)=1,1,WEEKDAY(D75))</f>
        <v>2</v>
      </c>
      <c r="D75" s="16" t="n">
        <f aca="false">[2]Betriebsplan!$I91</f>
        <v>44270</v>
      </c>
      <c r="E75" s="17" t="n">
        <f aca="false">IF($I75=0,0,I75-[2]Betriebsplan!$T$8)</f>
        <v>0</v>
      </c>
      <c r="F75" s="17" t="n">
        <f aca="false">IF($I75=0,0,I75+[2]Betriebsplan!$U$8)</f>
        <v>0</v>
      </c>
      <c r="G75" s="17" t="n">
        <f aca="false">IF($J75=0,0,J75-[2]Betriebsplan!$T$8)</f>
        <v>44270.6201388889</v>
      </c>
      <c r="H75" s="17" t="n">
        <f aca="false">IF($J75=0,0,J75+[2]Betriebsplan!$U$8)</f>
        <v>44270.7034722222</v>
      </c>
      <c r="I75" s="17" t="n">
        <f aca="false">VLOOKUP(D75,[2]Betriebsplan!I$1:J$65536,2)</f>
        <v>0</v>
      </c>
      <c r="J75" s="17" t="n">
        <f aca="false">VLOOKUP($D75,[2]Betriebsplan!$I$1:K$65536,3)</f>
        <v>44270.7034722222</v>
      </c>
    </row>
    <row r="76" customFormat="false" ht="15.75" hidden="false" customHeight="true" outlineLevel="0" collapsed="false">
      <c r="C76" s="15" t="n">
        <f aca="false">IF(VLOOKUP(D76,[2]Feiertage!G$12:H$125,2)=1,1,WEEKDAY(D76))</f>
        <v>3</v>
      </c>
      <c r="D76" s="16" t="n">
        <f aca="false">[2]Betriebsplan!$I92</f>
        <v>44271</v>
      </c>
      <c r="E76" s="17" t="n">
        <f aca="false">IF($I76=0,0,I76-[2]Betriebsplan!$T$8)</f>
        <v>0</v>
      </c>
      <c r="F76" s="17" t="n">
        <f aca="false">IF($I76=0,0,I76+[2]Betriebsplan!$U$8)</f>
        <v>0</v>
      </c>
      <c r="G76" s="17" t="n">
        <f aca="false">IF($J76=0,0,J76-[2]Betriebsplan!$T$8)</f>
        <v>44271.6402777778</v>
      </c>
      <c r="H76" s="17" t="n">
        <f aca="false">IF($J76=0,0,J76+[2]Betriebsplan!$U$8)</f>
        <v>44271.7236111111</v>
      </c>
      <c r="I76" s="17" t="n">
        <f aca="false">VLOOKUP(D76,[2]Betriebsplan!I$1:J$65536,2)</f>
        <v>0</v>
      </c>
      <c r="J76" s="17" t="n">
        <f aca="false">VLOOKUP($D76,[2]Betriebsplan!$I$1:K$65536,3)</f>
        <v>44271.7236111111</v>
      </c>
    </row>
    <row r="77" customFormat="false" ht="15.75" hidden="false" customHeight="true" outlineLevel="0" collapsed="false">
      <c r="C77" s="15" t="n">
        <f aca="false">IF(VLOOKUP(D77,[2]Feiertage!G$12:H$125,2)=1,1,WEEKDAY(D77))</f>
        <v>4</v>
      </c>
      <c r="D77" s="16" t="n">
        <f aca="false">[2]Betriebsplan!$I93</f>
        <v>44272</v>
      </c>
      <c r="E77" s="17" t="n">
        <f aca="false">IF($I77=0,0,I77-[2]Betriebsplan!$T$8)</f>
        <v>0</v>
      </c>
      <c r="F77" s="17" t="n">
        <f aca="false">IF($I77=0,0,I77+[2]Betriebsplan!$U$8)</f>
        <v>0</v>
      </c>
      <c r="G77" s="17" t="n">
        <f aca="false">IF($J77=0,0,J77-[2]Betriebsplan!$T$8)</f>
        <v>44272.6597222222</v>
      </c>
      <c r="H77" s="17" t="n">
        <f aca="false">IF($J77=0,0,J77+[2]Betriebsplan!$U$8)</f>
        <v>44272.7430555556</v>
      </c>
      <c r="I77" s="17" t="n">
        <f aca="false">VLOOKUP(D77,[2]Betriebsplan!I$1:J$65536,2)</f>
        <v>0</v>
      </c>
      <c r="J77" s="17" t="n">
        <f aca="false">VLOOKUP($D77,[2]Betriebsplan!$I$1:K$65536,3)</f>
        <v>44272.7430555556</v>
      </c>
    </row>
    <row r="78" customFormat="false" ht="15.75" hidden="false" customHeight="true" outlineLevel="0" collapsed="false">
      <c r="C78" s="15" t="n">
        <f aca="false">IF(VLOOKUP(D78,[2]Feiertage!G$12:H$125,2)=1,1,WEEKDAY(D78))</f>
        <v>5</v>
      </c>
      <c r="D78" s="16" t="n">
        <f aca="false">[2]Betriebsplan!$I94</f>
        <v>44273</v>
      </c>
      <c r="E78" s="17" t="n">
        <f aca="false">IF($I78=0,0,I78-[2]Betriebsplan!$T$8)</f>
        <v>0</v>
      </c>
      <c r="F78" s="17" t="n">
        <f aca="false">IF($I78=0,0,I78+[2]Betriebsplan!$U$8)</f>
        <v>0</v>
      </c>
      <c r="G78" s="17" t="n">
        <f aca="false">IF($J78=0,0,J78-[2]Betriebsplan!$T$8)</f>
        <v>44273.6805555556</v>
      </c>
      <c r="H78" s="17" t="n">
        <f aca="false">IF($J78=0,0,J78+[2]Betriebsplan!$U$8)</f>
        <v>44273.7638888889</v>
      </c>
      <c r="I78" s="17" t="n">
        <f aca="false">VLOOKUP(D78,[2]Betriebsplan!I$1:J$65536,2)</f>
        <v>0</v>
      </c>
      <c r="J78" s="17" t="n">
        <f aca="false">VLOOKUP($D78,[2]Betriebsplan!$I$1:K$65536,3)</f>
        <v>44273.7638888889</v>
      </c>
    </row>
    <row r="79" customFormat="false" ht="15.75" hidden="false" customHeight="true" outlineLevel="0" collapsed="false">
      <c r="C79" s="15" t="n">
        <f aca="false">IF(VLOOKUP(D79,[2]Feiertage!G$12:H$125,2)=1,1,WEEKDAY(D79))</f>
        <v>6</v>
      </c>
      <c r="D79" s="16" t="n">
        <f aca="false">[2]Betriebsplan!$I95</f>
        <v>44274</v>
      </c>
      <c r="E79" s="17" t="n">
        <f aca="false">IF($I79=0,0,I79-[2]Betriebsplan!$T$8)</f>
        <v>0</v>
      </c>
      <c r="F79" s="17" t="n">
        <f aca="false">IF($I79=0,0,I79+[2]Betriebsplan!$U$8)</f>
        <v>0</v>
      </c>
      <c r="G79" s="17" t="n">
        <f aca="false">IF($J79=0,0,J79-[2]Betriebsplan!$T$8)</f>
        <v>44274.6993055556</v>
      </c>
      <c r="H79" s="17" t="n">
        <f aca="false">IF($J79=0,0,J79+[2]Betriebsplan!$U$8)</f>
        <v>44274.7826388889</v>
      </c>
      <c r="I79" s="17" t="n">
        <f aca="false">VLOOKUP(D79,[2]Betriebsplan!I$1:J$65536,2)</f>
        <v>0</v>
      </c>
      <c r="J79" s="17" t="n">
        <f aca="false">VLOOKUP($D79,[2]Betriebsplan!$I$1:K$65536,3)</f>
        <v>44274.7826388889</v>
      </c>
    </row>
    <row r="80" customFormat="false" ht="15.75" hidden="false" customHeight="true" outlineLevel="0" collapsed="false">
      <c r="C80" s="15" t="n">
        <f aca="false">IF(VLOOKUP(D80,[2]Feiertage!G$12:H$125,2)=1,1,WEEKDAY(D80))</f>
        <v>7</v>
      </c>
      <c r="D80" s="16" t="n">
        <f aca="false">[2]Betriebsplan!$I96</f>
        <v>44275</v>
      </c>
      <c r="E80" s="17" t="n">
        <f aca="false">IF($I80=0,0,I80-[2]Betriebsplan!$T$8)</f>
        <v>44275.2090277778</v>
      </c>
      <c r="F80" s="17" t="n">
        <f aca="false">IF($I80=0,0,I80+[2]Betriebsplan!$U$8)</f>
        <v>44275.2923611111</v>
      </c>
      <c r="G80" s="17" t="n">
        <f aca="false">IF($J80=0,0,J80-[2]Betriebsplan!$T$8)</f>
        <v>44275.7152777778</v>
      </c>
      <c r="H80" s="17" t="n">
        <f aca="false">IF($J80=0,0,J80+[2]Betriebsplan!$U$8)</f>
        <v>44275.7986111111</v>
      </c>
      <c r="I80" s="17" t="n">
        <f aca="false">VLOOKUP(D80,[2]Betriebsplan!I$1:J$65536,2)</f>
        <v>44275.2923611111</v>
      </c>
      <c r="J80" s="17" t="n">
        <f aca="false">VLOOKUP($D80,[2]Betriebsplan!$I$1:K$65536,3)</f>
        <v>44275.7986111111</v>
      </c>
    </row>
    <row r="81" customFormat="false" ht="15.75" hidden="false" customHeight="true" outlineLevel="0" collapsed="false">
      <c r="C81" s="15" t="n">
        <f aca="false">IF(VLOOKUP(D81,[2]Feiertage!G$12:H$125,2)=1,1,WEEKDAY(D81))</f>
        <v>1</v>
      </c>
      <c r="D81" s="16" t="n">
        <f aca="false">[2]Betriebsplan!$I97</f>
        <v>44276</v>
      </c>
      <c r="E81" s="17" t="n">
        <f aca="false">IF($I81=0,0,I81-[2]Betriebsplan!$T$8)</f>
        <v>44276.2284722222</v>
      </c>
      <c r="F81" s="17" t="n">
        <f aca="false">IF($I81=0,0,I81+[2]Betriebsplan!$U$8)</f>
        <v>44276.3118055556</v>
      </c>
      <c r="G81" s="17" t="n">
        <f aca="false">IF($J81=0,0,J81-[2]Betriebsplan!$T$8)</f>
        <v>44276.7361111111</v>
      </c>
      <c r="H81" s="17" t="n">
        <f aca="false">IF($J81=0,0,J81+[2]Betriebsplan!$U$8)</f>
        <v>44276.8194444444</v>
      </c>
      <c r="I81" s="17" t="n">
        <f aca="false">VLOOKUP(D81,[2]Betriebsplan!I$1:J$65536,2)</f>
        <v>44276.3118055556</v>
      </c>
      <c r="J81" s="17" t="n">
        <f aca="false">VLOOKUP($D81,[2]Betriebsplan!$I$1:K$65536,3)</f>
        <v>44276.8194444444</v>
      </c>
    </row>
    <row r="82" customFormat="false" ht="15.75" hidden="false" customHeight="true" outlineLevel="0" collapsed="false">
      <c r="C82" s="15" t="n">
        <f aca="false">IF(VLOOKUP(D82,[2]Feiertage!G$12:H$125,2)=1,1,WEEKDAY(D82))</f>
        <v>2</v>
      </c>
      <c r="D82" s="16" t="n">
        <f aca="false">[2]Betriebsplan!$I98</f>
        <v>44277</v>
      </c>
      <c r="E82" s="17" t="n">
        <f aca="false">IF($I82=0,0,I82-[2]Betriebsplan!$T$8)</f>
        <v>44277.2569444445</v>
      </c>
      <c r="F82" s="17" t="n">
        <f aca="false">IF($I82=0,0,I82+[2]Betriebsplan!$U$8)</f>
        <v>44277.3402777778</v>
      </c>
      <c r="G82" s="17" t="n">
        <f aca="false">IF($J82=0,0,J82-[2]Betriebsplan!$T$8)</f>
        <v>0</v>
      </c>
      <c r="H82" s="17" t="n">
        <f aca="false">IF($J82=0,0,J82+[2]Betriebsplan!$U$8)</f>
        <v>0</v>
      </c>
      <c r="I82" s="17" t="n">
        <f aca="false">VLOOKUP(D82,[2]Betriebsplan!I$1:J$65536,2)</f>
        <v>44277.3402777778</v>
      </c>
      <c r="J82" s="17" t="n">
        <f aca="false">VLOOKUP($D82,[2]Betriebsplan!$I$1:K$65536,3)</f>
        <v>0</v>
      </c>
    </row>
    <row r="83" customFormat="false" ht="15.75" hidden="false" customHeight="true" outlineLevel="0" collapsed="false">
      <c r="C83" s="15" t="n">
        <f aca="false">IF(VLOOKUP(D83,[2]Feiertage!G$12:H$125,2)=1,1,WEEKDAY(D83))</f>
        <v>3</v>
      </c>
      <c r="D83" s="16" t="n">
        <f aca="false">[2]Betriebsplan!$I99</f>
        <v>44278</v>
      </c>
      <c r="E83" s="17" t="n">
        <f aca="false">IF($I83=0,0,I83-[2]Betriebsplan!$T$8)</f>
        <v>44278.3069444444</v>
      </c>
      <c r="F83" s="17" t="n">
        <f aca="false">IF($I83=0,0,I83+[2]Betriebsplan!$U$8)</f>
        <v>44278.3902777778</v>
      </c>
      <c r="G83" s="17" t="n">
        <f aca="false">IF($J83=0,0,J83-[2]Betriebsplan!$T$8)</f>
        <v>0</v>
      </c>
      <c r="H83" s="17" t="n">
        <f aca="false">IF($J83=0,0,J83+[2]Betriebsplan!$U$8)</f>
        <v>0</v>
      </c>
      <c r="I83" s="17" t="n">
        <f aca="false">VLOOKUP(D83,[2]Betriebsplan!I$1:J$65536,2)</f>
        <v>44278.3902777778</v>
      </c>
      <c r="J83" s="17" t="n">
        <f aca="false">VLOOKUP($D83,[2]Betriebsplan!$I$1:K$65536,3)</f>
        <v>0</v>
      </c>
    </row>
    <row r="84" customFormat="false" ht="15.75" hidden="false" customHeight="true" outlineLevel="0" collapsed="false">
      <c r="C84" s="15" t="n">
        <f aca="false">IF(VLOOKUP(D84,[2]Feiertage!G$12:H$125,2)=1,1,WEEKDAY(D84))</f>
        <v>4</v>
      </c>
      <c r="D84" s="16" t="n">
        <f aca="false">[2]Betriebsplan!$I100</f>
        <v>44279</v>
      </c>
      <c r="E84" s="17" t="n">
        <f aca="false">IF($I84=0,0,I84-[2]Betriebsplan!$T$8)</f>
        <v>44279.3729166667</v>
      </c>
      <c r="F84" s="17" t="n">
        <f aca="false">IF($I84=0,0,I84+[2]Betriebsplan!$U$8)</f>
        <v>44279.45625</v>
      </c>
      <c r="G84" s="17" t="n">
        <f aca="false">IF($J84=0,0,J84-[2]Betriebsplan!$T$8)</f>
        <v>0</v>
      </c>
      <c r="H84" s="17" t="n">
        <f aca="false">IF($J84=0,0,J84+[2]Betriebsplan!$U$8)</f>
        <v>0</v>
      </c>
      <c r="I84" s="17" t="n">
        <f aca="false">VLOOKUP(D84,[2]Betriebsplan!I$1:J$65536,2)</f>
        <v>44279.45625</v>
      </c>
      <c r="J84" s="17" t="n">
        <f aca="false">VLOOKUP($D84,[2]Betriebsplan!$I$1:K$65536,3)</f>
        <v>0</v>
      </c>
    </row>
    <row r="85" customFormat="false" ht="15.75" hidden="false" customHeight="true" outlineLevel="0" collapsed="false">
      <c r="C85" s="15" t="n">
        <f aca="false">IF(VLOOKUP(D85,[2]Feiertage!G$12:H$125,2)=1,1,WEEKDAY(D85))</f>
        <v>5</v>
      </c>
      <c r="D85" s="16" t="n">
        <f aca="false">[2]Betriebsplan!$I101</f>
        <v>44280</v>
      </c>
      <c r="E85" s="17" t="n">
        <f aca="false">IF($I85=0,0,I85-[2]Betriebsplan!$T$8)</f>
        <v>44280.4375</v>
      </c>
      <c r="F85" s="17" t="n">
        <f aca="false">IF($I85=0,0,I85+[2]Betriebsplan!$U$8)</f>
        <v>44280.5208333333</v>
      </c>
      <c r="G85" s="17" t="n">
        <f aca="false">IF($J85=0,0,J85-[2]Betriebsplan!$T$8)</f>
        <v>0</v>
      </c>
      <c r="H85" s="17" t="n">
        <f aca="false">IF($J85=0,0,J85+[2]Betriebsplan!$U$8)</f>
        <v>0</v>
      </c>
      <c r="I85" s="17" t="n">
        <f aca="false">VLOOKUP(D85,[2]Betriebsplan!I$1:J$65536,2)</f>
        <v>44280.5208333333</v>
      </c>
      <c r="J85" s="17" t="n">
        <f aca="false">VLOOKUP($D85,[2]Betriebsplan!$I$1:K$65536,3)</f>
        <v>0</v>
      </c>
    </row>
    <row r="86" customFormat="false" ht="15.75" hidden="false" customHeight="true" outlineLevel="0" collapsed="false">
      <c r="C86" s="15" t="n">
        <f aca="false">IF(VLOOKUP(D86,[2]Feiertage!G$12:H$125,2)=1,1,WEEKDAY(D86))</f>
        <v>6</v>
      </c>
      <c r="D86" s="16" t="n">
        <f aca="false">[2]Betriebsplan!$I102</f>
        <v>44281</v>
      </c>
      <c r="E86" s="17" t="n">
        <f aca="false">IF($I86=0,0,I86-[2]Betriebsplan!$T$8)</f>
        <v>0</v>
      </c>
      <c r="F86" s="17" t="n">
        <f aca="false">IF($I86=0,0,I86+[2]Betriebsplan!$U$8)</f>
        <v>0</v>
      </c>
      <c r="G86" s="17" t="n">
        <f aca="false">IF($J86=0,0,J86-[2]Betriebsplan!$T$8)</f>
        <v>44281.4875</v>
      </c>
      <c r="H86" s="17" t="n">
        <f aca="false">IF($J86=0,0,J86+[2]Betriebsplan!$U$8)</f>
        <v>44281.5708333333</v>
      </c>
      <c r="I86" s="17" t="n">
        <f aca="false">VLOOKUP(D86,[2]Betriebsplan!I$1:J$65536,2)</f>
        <v>0</v>
      </c>
      <c r="J86" s="17" t="n">
        <f aca="false">VLOOKUP($D86,[2]Betriebsplan!$I$1:K$65536,3)</f>
        <v>44281.5708333333</v>
      </c>
    </row>
    <row r="87" customFormat="false" ht="15.75" hidden="false" customHeight="true" outlineLevel="0" collapsed="false">
      <c r="C87" s="15" t="n">
        <f aca="false">IF(VLOOKUP(D87,[2]Feiertage!G$12:H$125,2)=1,1,WEEKDAY(D87))</f>
        <v>7</v>
      </c>
      <c r="D87" s="16" t="n">
        <f aca="false">[2]Betriebsplan!$I103</f>
        <v>44282</v>
      </c>
      <c r="E87" s="17" t="n">
        <f aca="false">IF($I87=0,0,I87-[2]Betriebsplan!$T$8)</f>
        <v>0</v>
      </c>
      <c r="F87" s="17" t="n">
        <f aca="false">IF($I87=0,0,I87+[2]Betriebsplan!$U$8)</f>
        <v>0</v>
      </c>
      <c r="G87" s="17" t="n">
        <f aca="false">IF($J87=0,0,J87-[2]Betriebsplan!$T$8)</f>
        <v>44282.5236111111</v>
      </c>
      <c r="H87" s="17" t="n">
        <f aca="false">IF($J87=0,0,J87+[2]Betriebsplan!$U$8)</f>
        <v>44282.6069444444</v>
      </c>
      <c r="I87" s="17" t="n">
        <f aca="false">VLOOKUP(D87,[2]Betriebsplan!I$1:J$65536,2)</f>
        <v>0</v>
      </c>
      <c r="J87" s="17" t="n">
        <f aca="false">VLOOKUP($D87,[2]Betriebsplan!$I$1:K$65536,3)</f>
        <v>44282.6069444444</v>
      </c>
    </row>
    <row r="88" customFormat="false" ht="15.75" hidden="false" customHeight="true" outlineLevel="0" collapsed="false">
      <c r="C88" s="15" t="n">
        <f aca="false">IF(VLOOKUP(D88,[2]Feiertage!G$12:H$125,2)=1,1,WEEKDAY(D88))</f>
        <v>1</v>
      </c>
      <c r="D88" s="16" t="n">
        <f aca="false">[2]Betriebsplan!$I104</f>
        <v>44283</v>
      </c>
      <c r="E88" s="17" t="n">
        <f aca="false">IF($I88=0,0,I88-[2]Betriebsplan!$T$8)</f>
        <v>0</v>
      </c>
      <c r="F88" s="17" t="n">
        <f aca="false">IF($I88=0,0,I88+[2]Betriebsplan!$U$8)</f>
        <v>0</v>
      </c>
      <c r="G88" s="17" t="n">
        <f aca="false">IF($J88=0,0,J88-[2]Betriebsplan!$T$8)</f>
        <v>44283.5951388889</v>
      </c>
      <c r="H88" s="17" t="n">
        <f aca="false">IF($J88=0,0,J88+[2]Betriebsplan!$U$8)</f>
        <v>44283.6784722222</v>
      </c>
      <c r="I88" s="17" t="n">
        <f aca="false">VLOOKUP(D88,[2]Betriebsplan!I$1:J$65536,2)</f>
        <v>0</v>
      </c>
      <c r="J88" s="17" t="n">
        <f aca="false">VLOOKUP($D88,[2]Betriebsplan!$I$1:K$65536,3)</f>
        <v>44283.6784722222</v>
      </c>
    </row>
    <row r="89" customFormat="false" ht="15.75" hidden="false" customHeight="true" outlineLevel="0" collapsed="false">
      <c r="C89" s="15" t="n">
        <f aca="false">IF(VLOOKUP(D89,[2]Feiertage!G$12:H$125,2)=1,1,WEEKDAY(D89))</f>
        <v>2</v>
      </c>
      <c r="D89" s="16" t="n">
        <f aca="false">[2]Betriebsplan!$I105</f>
        <v>44284</v>
      </c>
      <c r="E89" s="17" t="n">
        <f aca="false">IF($I89=0,0,I89-[2]Betriebsplan!$T$8)</f>
        <v>0</v>
      </c>
      <c r="F89" s="17" t="n">
        <f aca="false">IF($I89=0,0,I89+[2]Betriebsplan!$U$8)</f>
        <v>0</v>
      </c>
      <c r="G89" s="17" t="n">
        <f aca="false">IF($J89=0,0,J89-[2]Betriebsplan!$T$8)</f>
        <v>44284.6222222222</v>
      </c>
      <c r="H89" s="17" t="n">
        <f aca="false">IF($J89=0,0,J89+[2]Betriebsplan!$U$8)</f>
        <v>44284.7055555556</v>
      </c>
      <c r="I89" s="17" t="n">
        <f aca="false">VLOOKUP(D89,[2]Betriebsplan!I$1:J$65536,2)</f>
        <v>0</v>
      </c>
      <c r="J89" s="17" t="n">
        <f aca="false">VLOOKUP($D89,[2]Betriebsplan!$I$1:K$65536,3)</f>
        <v>44284.7055555556</v>
      </c>
    </row>
    <row r="90" customFormat="false" ht="15.75" hidden="false" customHeight="true" outlineLevel="0" collapsed="false">
      <c r="C90" s="15" t="n">
        <f aca="false">IF(VLOOKUP(D90,[2]Feiertage!G$12:H$125,2)=1,1,WEEKDAY(D90))</f>
        <v>3</v>
      </c>
      <c r="D90" s="16" t="n">
        <f aca="false">[2]Betriebsplan!$I106</f>
        <v>44285</v>
      </c>
      <c r="E90" s="17" t="n">
        <f aca="false">IF($I90=0,0,I90-[2]Betriebsplan!$T$8)</f>
        <v>0</v>
      </c>
      <c r="F90" s="17" t="n">
        <f aca="false">IF($I90=0,0,I90+[2]Betriebsplan!$U$8)</f>
        <v>0</v>
      </c>
      <c r="G90" s="17" t="n">
        <f aca="false">IF($J90=0,0,J90-[2]Betriebsplan!$T$8)</f>
        <v>44285.65</v>
      </c>
      <c r="H90" s="17" t="n">
        <f aca="false">IF($J90=0,0,J90+[2]Betriebsplan!$U$8)</f>
        <v>44285.7333333333</v>
      </c>
      <c r="I90" s="17" t="n">
        <f aca="false">VLOOKUP(D90,[2]Betriebsplan!I$1:J$65536,2)</f>
        <v>0</v>
      </c>
      <c r="J90" s="17" t="n">
        <f aca="false">VLOOKUP($D90,[2]Betriebsplan!$I$1:K$65536,3)</f>
        <v>44285.7333333333</v>
      </c>
    </row>
    <row r="91" customFormat="false" ht="15.75" hidden="false" customHeight="true" outlineLevel="0" collapsed="false">
      <c r="C91" s="15" t="n">
        <f aca="false">IF(VLOOKUP(D91,[2]Feiertage!G$12:H$125,2)=1,1,WEEKDAY(D91))</f>
        <v>4</v>
      </c>
      <c r="D91" s="16" t="n">
        <f aca="false">[2]Betriebsplan!$I107</f>
        <v>44286</v>
      </c>
      <c r="E91" s="17" t="n">
        <f aca="false">IF($I91=0,0,I91-[2]Betriebsplan!$T$8)</f>
        <v>0</v>
      </c>
      <c r="F91" s="17" t="n">
        <f aca="false">IF($I91=0,0,I91+[2]Betriebsplan!$U$8)</f>
        <v>0</v>
      </c>
      <c r="G91" s="17" t="n">
        <f aca="false">IF($J91=0,0,J91-[2]Betriebsplan!$T$8)</f>
        <v>44286.6784722222</v>
      </c>
      <c r="H91" s="17" t="n">
        <f aca="false">IF($J91=0,0,J91+[2]Betriebsplan!$U$8)</f>
        <v>44286.7618055556</v>
      </c>
      <c r="I91" s="17" t="n">
        <f aca="false">VLOOKUP(D91,[2]Betriebsplan!I$1:J$65536,2)</f>
        <v>0</v>
      </c>
      <c r="J91" s="17" t="n">
        <f aca="false">VLOOKUP($D91,[2]Betriebsplan!$I$1:K$65536,3)</f>
        <v>44286.7618055556</v>
      </c>
    </row>
    <row r="92" customFormat="false" ht="15.75" hidden="false" customHeight="true" outlineLevel="0" collapsed="false">
      <c r="C92" s="15" t="n">
        <f aca="false">IF(VLOOKUP(D92,[2]Feiertage!G$12:H$125,2)=1,1,WEEKDAY(D92))</f>
        <v>5</v>
      </c>
      <c r="D92" s="16" t="n">
        <f aca="false">[2]Betriebsplan!$I108</f>
        <v>44287</v>
      </c>
      <c r="E92" s="17" t="n">
        <f aca="false">IF($I92=0,0,I92-[2]Betriebsplan!$T$8)</f>
        <v>0</v>
      </c>
      <c r="F92" s="17" t="n">
        <f aca="false">IF($I92=0,0,I92+[2]Betriebsplan!$U$8)</f>
        <v>0</v>
      </c>
      <c r="G92" s="17" t="n">
        <f aca="false">IF($J92=0,0,J92-[2]Betriebsplan!$T$8)</f>
        <v>44287.70625</v>
      </c>
      <c r="H92" s="17" t="n">
        <f aca="false">IF($J92=0,0,J92+[2]Betriebsplan!$U$8)</f>
        <v>44287.7895833333</v>
      </c>
      <c r="I92" s="17" t="n">
        <f aca="false">VLOOKUP(D92,[2]Betriebsplan!I$1:J$65536,2)</f>
        <v>0</v>
      </c>
      <c r="J92" s="17" t="n">
        <f aca="false">VLOOKUP($D92,[2]Betriebsplan!$I$1:K$65536,3)</f>
        <v>44287.7895833333</v>
      </c>
    </row>
    <row r="93" customFormat="false" ht="15.75" hidden="false" customHeight="true" outlineLevel="0" collapsed="false">
      <c r="C93" s="15" t="n">
        <f aca="false">IF(VLOOKUP(D93,[2]Feiertage!G$12:H$125,2)=1,1,WEEKDAY(D93))</f>
        <v>1</v>
      </c>
      <c r="D93" s="16" t="n">
        <f aca="false">[2]Betriebsplan!$I109</f>
        <v>44288</v>
      </c>
      <c r="E93" s="17" t="n">
        <f aca="false">IF($I93=0,0,I93-[2]Betriebsplan!$T$8)</f>
        <v>44288.21875</v>
      </c>
      <c r="F93" s="17" t="n">
        <f aca="false">IF($I93=0,0,I93+[2]Betriebsplan!$U$8)</f>
        <v>44288.3020833333</v>
      </c>
      <c r="G93" s="17" t="n">
        <f aca="false">IF($J93=0,0,J93-[2]Betriebsplan!$T$8)</f>
        <v>44288.7347222222</v>
      </c>
      <c r="H93" s="17" t="n">
        <f aca="false">IF($J93=0,0,J93+[2]Betriebsplan!$U$8)</f>
        <v>44288.8180555556</v>
      </c>
      <c r="I93" s="17" t="n">
        <f aca="false">VLOOKUP(D93,[2]Betriebsplan!I$1:J$65536,2)</f>
        <v>44288.3020833333</v>
      </c>
      <c r="J93" s="17" t="n">
        <f aca="false">VLOOKUP($D93,[2]Betriebsplan!$I$1:K$65536,3)</f>
        <v>44288.8180555556</v>
      </c>
    </row>
    <row r="94" customFormat="false" ht="15.75" hidden="false" customHeight="true" outlineLevel="0" collapsed="false">
      <c r="C94" s="15" t="n">
        <f aca="false">IF(VLOOKUP(D94,[2]Feiertage!G$12:H$125,2)=1,1,WEEKDAY(D94))</f>
        <v>7</v>
      </c>
      <c r="D94" s="16" t="n">
        <f aca="false">[2]Betriebsplan!$I110</f>
        <v>44289</v>
      </c>
      <c r="E94" s="17" t="n">
        <f aca="false">IF($I94=0,0,I94-[2]Betriebsplan!$T$8)</f>
        <v>44289.2506944444</v>
      </c>
      <c r="F94" s="17" t="n">
        <f aca="false">IF($I94=0,0,I94+[2]Betriebsplan!$U$8)</f>
        <v>44289.3340277778</v>
      </c>
      <c r="G94" s="17" t="n">
        <f aca="false">IF($J94=0,0,J94-[2]Betriebsplan!$T$8)</f>
        <v>44289.7638888889</v>
      </c>
      <c r="H94" s="17" t="n">
        <f aca="false">IF($J94=0,0,J94+[2]Betriebsplan!$U$8)</f>
        <v>44289.8472222222</v>
      </c>
      <c r="I94" s="17" t="n">
        <f aca="false">VLOOKUP(D94,[2]Betriebsplan!I$1:J$65536,2)</f>
        <v>44289.3340277778</v>
      </c>
      <c r="J94" s="17" t="n">
        <f aca="false">VLOOKUP($D94,[2]Betriebsplan!$I$1:K$65536,3)</f>
        <v>44289.8472222222</v>
      </c>
    </row>
    <row r="95" customFormat="false" ht="15.75" hidden="false" customHeight="true" outlineLevel="0" collapsed="false">
      <c r="C95" s="15" t="n">
        <f aca="false">IF(VLOOKUP(D95,[2]Feiertage!G$12:H$125,2)=1,1,WEEKDAY(D95))</f>
        <v>1</v>
      </c>
      <c r="D95" s="16" t="n">
        <f aca="false">[2]Betriebsplan!$I111</f>
        <v>44290</v>
      </c>
      <c r="E95" s="17" t="n">
        <f aca="false">IF($I95=0,0,I95-[2]Betriebsplan!$T$8)</f>
        <v>44290.2840277778</v>
      </c>
      <c r="F95" s="17" t="n">
        <f aca="false">IF($I95=0,0,I95+[2]Betriebsplan!$U$8)</f>
        <v>44290.3673611111</v>
      </c>
      <c r="G95" s="17" t="n">
        <f aca="false">IF($J95=0,0,J95-[2]Betriebsplan!$T$8)</f>
        <v>44290.7972222222</v>
      </c>
      <c r="H95" s="17" t="n">
        <f aca="false">IF($J95=0,0,J95+[2]Betriebsplan!$U$8)</f>
        <v>44290.8805555556</v>
      </c>
      <c r="I95" s="17" t="n">
        <f aca="false">VLOOKUP(D95,[2]Betriebsplan!I$1:J$65536,2)</f>
        <v>44290.3673611111</v>
      </c>
      <c r="J95" s="17" t="n">
        <f aca="false">VLOOKUP($D95,[2]Betriebsplan!$I$1:K$65536,3)</f>
        <v>44290.8805555556</v>
      </c>
    </row>
    <row r="96" customFormat="false" ht="15.75" hidden="false" customHeight="true" outlineLevel="0" collapsed="false">
      <c r="C96" s="15" t="n">
        <f aca="false">IF(VLOOKUP(D96,[2]Feiertage!G$12:H$125,2)=1,1,WEEKDAY(D96))</f>
        <v>1</v>
      </c>
      <c r="D96" s="16" t="n">
        <f aca="false">[2]Betriebsplan!$I112</f>
        <v>44291</v>
      </c>
      <c r="E96" s="17" t="n">
        <f aca="false">IF($I96=0,0,I96-[2]Betriebsplan!$T$8)</f>
        <v>44291.3243055556</v>
      </c>
      <c r="F96" s="17" t="n">
        <f aca="false">IF($I96=0,0,I96+[2]Betriebsplan!$U$8)</f>
        <v>44291.4076388889</v>
      </c>
      <c r="G96" s="17" t="n">
        <f aca="false">IF($J96=0,0,J96-[2]Betriebsplan!$T$8)</f>
        <v>44291.8395833333</v>
      </c>
      <c r="H96" s="17" t="n">
        <f aca="false">IF($J96=0,0,J96+[2]Betriebsplan!$U$8)</f>
        <v>44291.9229166667</v>
      </c>
      <c r="I96" s="17" t="n">
        <f aca="false">VLOOKUP(D96,[2]Betriebsplan!I$1:J$65536,2)</f>
        <v>44291.4076388889</v>
      </c>
      <c r="J96" s="17" t="n">
        <f aca="false">VLOOKUP($D96,[2]Betriebsplan!$I$1:K$65536,3)</f>
        <v>44291.9229166667</v>
      </c>
    </row>
    <row r="97" customFormat="false" ht="15.75" hidden="false" customHeight="true" outlineLevel="0" collapsed="false">
      <c r="C97" s="15" t="n">
        <f aca="false">IF(VLOOKUP(D97,[2]Feiertage!G$12:H$125,2)=1,1,WEEKDAY(D97))</f>
        <v>3</v>
      </c>
      <c r="D97" s="16" t="n">
        <f aca="false">[2]Betriebsplan!$I113</f>
        <v>44292</v>
      </c>
      <c r="E97" s="17" t="n">
        <f aca="false">IF($I97=0,0,I97-[2]Betriebsplan!$T$8)</f>
        <v>44292.3763888889</v>
      </c>
      <c r="F97" s="17" t="n">
        <f aca="false">IF($I97=0,0,I97+[2]Betriebsplan!$U$8)</f>
        <v>44292.4597222222</v>
      </c>
      <c r="G97" s="17" t="n">
        <f aca="false">IF($J97=0,0,J97-[2]Betriebsplan!$T$8)</f>
        <v>0</v>
      </c>
      <c r="H97" s="17" t="n">
        <f aca="false">IF($J97=0,0,J97+[2]Betriebsplan!$U$8)</f>
        <v>0</v>
      </c>
      <c r="I97" s="17" t="n">
        <f aca="false">VLOOKUP(D97,[2]Betriebsplan!I$1:J$65536,2)</f>
        <v>44292.4597222222</v>
      </c>
      <c r="J97" s="17" t="n">
        <f aca="false">VLOOKUP($D97,[2]Betriebsplan!$I$1:K$65536,3)</f>
        <v>0</v>
      </c>
    </row>
    <row r="98" customFormat="false" ht="15.75" hidden="false" customHeight="true" outlineLevel="0" collapsed="false">
      <c r="C98" s="15" t="n">
        <f aca="false">IF(VLOOKUP(D98,[2]Feiertage!G$12:H$125,2)=1,1,WEEKDAY(D98))</f>
        <v>4</v>
      </c>
      <c r="D98" s="16" t="n">
        <f aca="false">[2]Betriebsplan!$I114</f>
        <v>44293</v>
      </c>
      <c r="E98" s="17" t="n">
        <f aca="false">IF($I98=0,0,I98-[2]Betriebsplan!$T$8)</f>
        <v>44293.4395833333</v>
      </c>
      <c r="F98" s="17" t="n">
        <f aca="false">IF($I98=0,0,I98+[2]Betriebsplan!$U$8)</f>
        <v>44293.5229166667</v>
      </c>
      <c r="G98" s="17" t="n">
        <f aca="false">IF($J98=0,0,J98-[2]Betriebsplan!$T$8)</f>
        <v>0</v>
      </c>
      <c r="H98" s="17" t="n">
        <f aca="false">IF($J98=0,0,J98+[2]Betriebsplan!$U$8)</f>
        <v>0</v>
      </c>
      <c r="I98" s="17" t="n">
        <f aca="false">VLOOKUP(D98,[2]Betriebsplan!I$1:J$65536,2)</f>
        <v>44293.5229166667</v>
      </c>
      <c r="J98" s="17" t="n">
        <f aca="false">VLOOKUP($D98,[2]Betriebsplan!$I$1:K$65536,3)</f>
        <v>0</v>
      </c>
    </row>
    <row r="99" customFormat="false" ht="15.75" hidden="false" customHeight="true" outlineLevel="0" collapsed="false">
      <c r="C99" s="15" t="n">
        <f aca="false">IF(VLOOKUP(D99,[2]Feiertage!G$12:H$125,2)=1,1,WEEKDAY(D99))</f>
        <v>5</v>
      </c>
      <c r="D99" s="16" t="n">
        <f aca="false">[2]Betriebsplan!$I115</f>
        <v>44294</v>
      </c>
      <c r="E99" s="17" t="n">
        <f aca="false">IF($I99=0,0,I99-[2]Betriebsplan!$T$8)</f>
        <v>0</v>
      </c>
      <c r="F99" s="17" t="n">
        <f aca="false">IF($I99=0,0,I99+[2]Betriebsplan!$U$8)</f>
        <v>0</v>
      </c>
      <c r="G99" s="17" t="n">
        <f aca="false">IF($J99=0,0,J99-[2]Betriebsplan!$T$8)</f>
        <v>44294.4993055556</v>
      </c>
      <c r="H99" s="17" t="n">
        <f aca="false">IF($J99=0,0,J99+[2]Betriebsplan!$U$8)</f>
        <v>44294.5826388889</v>
      </c>
      <c r="I99" s="17" t="n">
        <f aca="false">VLOOKUP(D99,[2]Betriebsplan!I$1:J$65536,2)</f>
        <v>0</v>
      </c>
      <c r="J99" s="17" t="n">
        <f aca="false">VLOOKUP($D99,[2]Betriebsplan!$I$1:K$65536,3)</f>
        <v>44294.5826388889</v>
      </c>
    </row>
    <row r="100" customFormat="false" ht="15.75" hidden="false" customHeight="true" outlineLevel="0" collapsed="false">
      <c r="C100" s="15" t="n">
        <f aca="false">IF(VLOOKUP(D100,[2]Feiertage!G$12:H$125,2)=1,1,WEEKDAY(D100))</f>
        <v>6</v>
      </c>
      <c r="D100" s="16" t="n">
        <f aca="false">[2]Betriebsplan!$I116</f>
        <v>44295</v>
      </c>
      <c r="E100" s="17" t="n">
        <f aca="false">IF($I100=0,0,I100-[2]Betriebsplan!$T$8)</f>
        <v>0</v>
      </c>
      <c r="F100" s="17" t="n">
        <f aca="false">IF($I100=0,0,I100+[2]Betriebsplan!$U$8)</f>
        <v>0</v>
      </c>
      <c r="G100" s="17" t="n">
        <f aca="false">IF($J100=0,0,J100-[2]Betriebsplan!$T$8)</f>
        <v>44295.5430555555</v>
      </c>
      <c r="H100" s="17" t="n">
        <f aca="false">IF($J100=0,0,J100+[2]Betriebsplan!$U$8)</f>
        <v>44295.6263888889</v>
      </c>
      <c r="I100" s="17" t="n">
        <f aca="false">VLOOKUP(D100,[2]Betriebsplan!I$1:J$65536,2)</f>
        <v>0</v>
      </c>
      <c r="J100" s="17" t="n">
        <f aca="false">VLOOKUP($D100,[2]Betriebsplan!$I$1:K$65536,3)</f>
        <v>44295.6263888889</v>
      </c>
    </row>
    <row r="101" customFormat="false" ht="15.75" hidden="false" customHeight="true" outlineLevel="0" collapsed="false">
      <c r="C101" s="15" t="n">
        <f aca="false">IF(VLOOKUP(D101,[2]Feiertage!G$12:H$125,2)=1,1,WEEKDAY(D101))</f>
        <v>7</v>
      </c>
      <c r="D101" s="16" t="n">
        <f aca="false">[2]Betriebsplan!$I117</f>
        <v>44296</v>
      </c>
      <c r="E101" s="17" t="n">
        <f aca="false">IF($I101=0,0,I101-[2]Betriebsplan!$T$8)</f>
        <v>0</v>
      </c>
      <c r="F101" s="17" t="n">
        <f aca="false">IF($I101=0,0,I101+[2]Betriebsplan!$U$8)</f>
        <v>0</v>
      </c>
      <c r="G101" s="17" t="n">
        <f aca="false">IF($J101=0,0,J101-[2]Betriebsplan!$T$8)</f>
        <v>44296.5729166667</v>
      </c>
      <c r="H101" s="17" t="n">
        <f aca="false">IF($J101=0,0,J101+[2]Betriebsplan!$U$8)</f>
        <v>44296.65625</v>
      </c>
      <c r="I101" s="17" t="n">
        <f aca="false">VLOOKUP(D101,[2]Betriebsplan!I$1:J$65536,2)</f>
        <v>0</v>
      </c>
      <c r="J101" s="17" t="n">
        <f aca="false">VLOOKUP($D101,[2]Betriebsplan!$I$1:K$65536,3)</f>
        <v>44296.65625</v>
      </c>
    </row>
    <row r="102" customFormat="false" ht="15.75" hidden="false" customHeight="true" outlineLevel="0" collapsed="false">
      <c r="C102" s="15" t="n">
        <f aca="false">IF(VLOOKUP(D102,[2]Feiertage!G$12:H$125,2)=1,1,WEEKDAY(D102))</f>
        <v>1</v>
      </c>
      <c r="D102" s="16" t="n">
        <f aca="false">[2]Betriebsplan!$I118</f>
        <v>44297</v>
      </c>
      <c r="E102" s="17" t="n">
        <f aca="false">IF($I102=0,0,I102-[2]Betriebsplan!$T$8)</f>
        <v>0</v>
      </c>
      <c r="F102" s="17" t="n">
        <f aca="false">IF($I102=0,0,I102+[2]Betriebsplan!$U$8)</f>
        <v>0</v>
      </c>
      <c r="G102" s="17" t="n">
        <f aca="false">IF($J102=0,0,J102-[2]Betriebsplan!$T$8)</f>
        <v>44297.5965277778</v>
      </c>
      <c r="H102" s="17" t="n">
        <f aca="false">IF($J102=0,0,J102+[2]Betriebsplan!$U$8)</f>
        <v>44297.6798611111</v>
      </c>
      <c r="I102" s="17" t="n">
        <f aca="false">VLOOKUP(D102,[2]Betriebsplan!I$1:J$65536,2)</f>
        <v>0</v>
      </c>
      <c r="J102" s="17" t="n">
        <f aca="false">VLOOKUP($D102,[2]Betriebsplan!$I$1:K$65536,3)</f>
        <v>44297.6798611111</v>
      </c>
    </row>
    <row r="103" customFormat="false" ht="15.75" hidden="false" customHeight="true" outlineLevel="0" collapsed="false">
      <c r="C103" s="15" t="n">
        <f aca="false">IF(VLOOKUP(D103,[2]Feiertage!G$12:H$125,2)=1,1,WEEKDAY(D103))</f>
        <v>2</v>
      </c>
      <c r="D103" s="16" t="n">
        <f aca="false">[2]Betriebsplan!$I119</f>
        <v>44298</v>
      </c>
      <c r="E103" s="17" t="n">
        <f aca="false">IF($I103=0,0,I103-[2]Betriebsplan!$T$8)</f>
        <v>0</v>
      </c>
      <c r="F103" s="17" t="n">
        <f aca="false">IF($I103=0,0,I103+[2]Betriebsplan!$U$8)</f>
        <v>0</v>
      </c>
      <c r="G103" s="17" t="n">
        <f aca="false">IF($J103=0,0,J103-[2]Betriebsplan!$T$8)</f>
        <v>44298.6201388889</v>
      </c>
      <c r="H103" s="17" t="n">
        <f aca="false">IF($J103=0,0,J103+[2]Betriebsplan!$U$8)</f>
        <v>44298.7034722222</v>
      </c>
      <c r="I103" s="17" t="n">
        <f aca="false">VLOOKUP(D103,[2]Betriebsplan!I$1:J$65536,2)</f>
        <v>0</v>
      </c>
      <c r="J103" s="17" t="n">
        <f aca="false">VLOOKUP($D103,[2]Betriebsplan!$I$1:K$65536,3)</f>
        <v>44298.7034722222</v>
      </c>
    </row>
    <row r="104" customFormat="false" ht="15.75" hidden="false" customHeight="true" outlineLevel="0" collapsed="false">
      <c r="C104" s="15" t="n">
        <f aca="false">IF(VLOOKUP(D104,[2]Feiertage!G$12:H$125,2)=1,1,WEEKDAY(D104))</f>
        <v>3</v>
      </c>
      <c r="D104" s="16" t="n">
        <f aca="false">[2]Betriebsplan!$I120</f>
        <v>44299</v>
      </c>
      <c r="E104" s="17" t="n">
        <f aca="false">IF($I104=0,0,I104-[2]Betriebsplan!$T$8)</f>
        <v>0</v>
      </c>
      <c r="F104" s="17" t="n">
        <f aca="false">IF($I104=0,0,I104+[2]Betriebsplan!$U$8)</f>
        <v>0</v>
      </c>
      <c r="G104" s="17" t="n">
        <f aca="false">IF($J104=0,0,J104-[2]Betriebsplan!$T$8)</f>
        <v>44299.6409722222</v>
      </c>
      <c r="H104" s="17" t="n">
        <f aca="false">IF($J104=0,0,J104+[2]Betriebsplan!$U$8)</f>
        <v>44299.7243055556</v>
      </c>
      <c r="I104" s="17" t="n">
        <f aca="false">VLOOKUP(D104,[2]Betriebsplan!I$1:J$65536,2)</f>
        <v>0</v>
      </c>
      <c r="J104" s="17" t="n">
        <f aca="false">VLOOKUP($D104,[2]Betriebsplan!$I$1:K$65536,3)</f>
        <v>44299.7243055556</v>
      </c>
    </row>
    <row r="105" customFormat="false" ht="15.75" hidden="false" customHeight="true" outlineLevel="0" collapsed="false">
      <c r="C105" s="15" t="n">
        <f aca="false">IF(VLOOKUP(D105,[2]Feiertage!G$12:H$125,2)=1,1,WEEKDAY(D105))</f>
        <v>4</v>
      </c>
      <c r="D105" s="16" t="n">
        <f aca="false">[2]Betriebsplan!$I121</f>
        <v>44300</v>
      </c>
      <c r="E105" s="17" t="n">
        <f aca="false">IF($I105=0,0,I105-[2]Betriebsplan!$T$8)</f>
        <v>0</v>
      </c>
      <c r="F105" s="17" t="n">
        <f aca="false">IF($I105=0,0,I105+[2]Betriebsplan!$U$8)</f>
        <v>0</v>
      </c>
      <c r="G105" s="17" t="n">
        <f aca="false">IF($J105=0,0,J105-[2]Betriebsplan!$T$8)</f>
        <v>44300.6604166667</v>
      </c>
      <c r="H105" s="17" t="n">
        <f aca="false">IF($J105=0,0,J105+[2]Betriebsplan!$U$8)</f>
        <v>44300.74375</v>
      </c>
      <c r="I105" s="17" t="n">
        <f aca="false">VLOOKUP(D105,[2]Betriebsplan!I$1:J$65536,2)</f>
        <v>0</v>
      </c>
      <c r="J105" s="17" t="n">
        <f aca="false">VLOOKUP($D105,[2]Betriebsplan!$I$1:K$65536,3)</f>
        <v>44300.74375</v>
      </c>
    </row>
    <row r="106" customFormat="false" ht="15.75" hidden="false" customHeight="true" outlineLevel="0" collapsed="false">
      <c r="C106" s="15" t="n">
        <f aca="false">IF(VLOOKUP(D106,[2]Feiertage!G$12:H$125,2)=1,1,WEEKDAY(D106))</f>
        <v>5</v>
      </c>
      <c r="D106" s="16" t="n">
        <f aca="false">[2]Betriebsplan!$I122</f>
        <v>44301</v>
      </c>
      <c r="E106" s="17" t="n">
        <f aca="false">IF($I106=0,0,I106-[2]Betriebsplan!$T$8)</f>
        <v>0</v>
      </c>
      <c r="F106" s="17" t="n">
        <f aca="false">IF($I106=0,0,I106+[2]Betriebsplan!$U$8)</f>
        <v>0</v>
      </c>
      <c r="G106" s="17" t="n">
        <f aca="false">IF($J106=0,0,J106-[2]Betriebsplan!$T$8)</f>
        <v>44301.6784722222</v>
      </c>
      <c r="H106" s="17" t="n">
        <f aca="false">IF($J106=0,0,J106+[2]Betriebsplan!$U$8)</f>
        <v>44301.7618055556</v>
      </c>
      <c r="I106" s="17" t="n">
        <f aca="false">VLOOKUP(D106,[2]Betriebsplan!I$1:J$65536,2)</f>
        <v>0</v>
      </c>
      <c r="J106" s="17" t="n">
        <f aca="false">VLOOKUP($D106,[2]Betriebsplan!$I$1:K$65536,3)</f>
        <v>44301.7618055556</v>
      </c>
    </row>
    <row r="107" customFormat="false" ht="15.75" hidden="false" customHeight="true" outlineLevel="0" collapsed="false">
      <c r="C107" s="15" t="n">
        <f aca="false">IF(VLOOKUP(D107,[2]Feiertage!G$12:H$125,2)=1,1,WEEKDAY(D107))</f>
        <v>6</v>
      </c>
      <c r="D107" s="16" t="n">
        <f aca="false">[2]Betriebsplan!$I123</f>
        <v>44302</v>
      </c>
      <c r="E107" s="17" t="n">
        <f aca="false">IF($I107=0,0,I107-[2]Betriebsplan!$T$8)</f>
        <v>0</v>
      </c>
      <c r="F107" s="17" t="n">
        <f aca="false">IF($I107=0,0,I107+[2]Betriebsplan!$U$8)</f>
        <v>0</v>
      </c>
      <c r="G107" s="17" t="n">
        <f aca="false">IF($J107=0,0,J107-[2]Betriebsplan!$T$8)</f>
        <v>44302.6979166667</v>
      </c>
      <c r="H107" s="17" t="n">
        <f aca="false">IF($J107=0,0,J107+[2]Betriebsplan!$U$8)</f>
        <v>44302.78125</v>
      </c>
      <c r="I107" s="17" t="n">
        <f aca="false">VLOOKUP(D107,[2]Betriebsplan!I$1:J$65536,2)</f>
        <v>0</v>
      </c>
      <c r="J107" s="17" t="n">
        <f aca="false">VLOOKUP($D107,[2]Betriebsplan!$I$1:K$65536,3)</f>
        <v>44302.78125</v>
      </c>
    </row>
    <row r="108" customFormat="false" ht="15.75" hidden="false" customHeight="true" outlineLevel="0" collapsed="false">
      <c r="C108" s="15" t="n">
        <f aca="false">IF(VLOOKUP(D108,[2]Feiertage!G$12:H$125,2)=1,1,WEEKDAY(D108))</f>
        <v>7</v>
      </c>
      <c r="D108" s="16" t="n">
        <f aca="false">[2]Betriebsplan!$I124</f>
        <v>44303</v>
      </c>
      <c r="E108" s="17" t="n">
        <f aca="false">IF($I108=0,0,I108-[2]Betriebsplan!$T$8)</f>
        <v>44303.2097222222</v>
      </c>
      <c r="F108" s="17" t="n">
        <f aca="false">IF($I108=0,0,I108+[2]Betriebsplan!$U$8)</f>
        <v>44303.2930555556</v>
      </c>
      <c r="G108" s="17" t="n">
        <f aca="false">IF($J108=0,0,J108-[2]Betriebsplan!$T$8)</f>
        <v>44303.7180555556</v>
      </c>
      <c r="H108" s="17" t="n">
        <f aca="false">IF($J108=0,0,J108+[2]Betriebsplan!$U$8)</f>
        <v>44303.8013888889</v>
      </c>
      <c r="I108" s="17" t="n">
        <f aca="false">VLOOKUP(D108,[2]Betriebsplan!I$1:J$65536,2)</f>
        <v>44303.2930555556</v>
      </c>
      <c r="J108" s="17" t="n">
        <f aca="false">VLOOKUP($D108,[2]Betriebsplan!$I$1:K$65536,3)</f>
        <v>44303.8013888889</v>
      </c>
    </row>
    <row r="109" customFormat="false" ht="15.75" hidden="false" customHeight="true" outlineLevel="0" collapsed="false">
      <c r="C109" s="15" t="n">
        <f aca="false">IF(VLOOKUP(D109,[2]Feiertage!G$12:H$125,2)=1,1,WEEKDAY(D109))</f>
        <v>1</v>
      </c>
      <c r="D109" s="16" t="n">
        <f aca="false">[2]Betriebsplan!$I125</f>
        <v>44304</v>
      </c>
      <c r="E109" s="17" t="n">
        <f aca="false">IF($I109=0,0,I109-[2]Betriebsplan!$T$8)</f>
        <v>44304.23125</v>
      </c>
      <c r="F109" s="17" t="n">
        <f aca="false">IF($I109=0,0,I109+[2]Betriebsplan!$U$8)</f>
        <v>44304.3145833333</v>
      </c>
      <c r="G109" s="17" t="n">
        <f aca="false">IF($J109=0,0,J109-[2]Betriebsplan!$T$8)</f>
        <v>44304.7368055556</v>
      </c>
      <c r="H109" s="17" t="n">
        <f aca="false">IF($J109=0,0,J109+[2]Betriebsplan!$U$8)</f>
        <v>44304.8201388889</v>
      </c>
      <c r="I109" s="17" t="n">
        <f aca="false">VLOOKUP(D109,[2]Betriebsplan!I$1:J$65536,2)</f>
        <v>44304.3145833333</v>
      </c>
      <c r="J109" s="17" t="n">
        <f aca="false">VLOOKUP($D109,[2]Betriebsplan!$I$1:K$65536,3)</f>
        <v>44304.8201388889</v>
      </c>
    </row>
    <row r="110" customFormat="false" ht="15.75" hidden="false" customHeight="true" outlineLevel="0" collapsed="false">
      <c r="C110" s="15" t="n">
        <f aca="false">IF(VLOOKUP(D110,[2]Feiertage!G$12:H$125,2)=1,1,WEEKDAY(D110))</f>
        <v>2</v>
      </c>
      <c r="D110" s="16" t="n">
        <f aca="false">[2]Betriebsplan!$I126</f>
        <v>44305</v>
      </c>
      <c r="E110" s="17" t="n">
        <f aca="false">IF($I110=0,0,I110-[2]Betriebsplan!$T$8)</f>
        <v>44305.2534722222</v>
      </c>
      <c r="F110" s="17" t="n">
        <f aca="false">IF($I110=0,0,I110+[2]Betriebsplan!$U$8)</f>
        <v>44305.3368055556</v>
      </c>
      <c r="G110" s="17" t="n">
        <f aca="false">IF($J110=0,0,J110-[2]Betriebsplan!$T$8)</f>
        <v>0</v>
      </c>
      <c r="H110" s="17" t="n">
        <f aca="false">IF($J110=0,0,J110+[2]Betriebsplan!$U$8)</f>
        <v>0</v>
      </c>
      <c r="I110" s="17" t="n">
        <f aca="false">VLOOKUP(D110,[2]Betriebsplan!I$1:J$65536,2)</f>
        <v>44305.3368055556</v>
      </c>
      <c r="J110" s="17" t="n">
        <f aca="false">VLOOKUP($D110,[2]Betriebsplan!$I$1:K$65536,3)</f>
        <v>0</v>
      </c>
    </row>
    <row r="111" customFormat="false" ht="15.75" hidden="false" customHeight="true" outlineLevel="0" collapsed="false">
      <c r="C111" s="15" t="n">
        <f aca="false">IF(VLOOKUP(D111,[2]Feiertage!G$12:H$125,2)=1,1,WEEKDAY(D111))</f>
        <v>3</v>
      </c>
      <c r="D111" s="16" t="n">
        <f aca="false">[2]Betriebsplan!$I127</f>
        <v>44306</v>
      </c>
      <c r="E111" s="17" t="n">
        <f aca="false">IF($I111=0,0,I111-[2]Betriebsplan!$T$8)</f>
        <v>44306.2833333333</v>
      </c>
      <c r="F111" s="17" t="n">
        <f aca="false">IF($I111=0,0,I111+[2]Betriebsplan!$U$8)</f>
        <v>44306.3666666667</v>
      </c>
      <c r="G111" s="17" t="n">
        <f aca="false">IF($J111=0,0,J111-[2]Betriebsplan!$T$8)</f>
        <v>0</v>
      </c>
      <c r="H111" s="17" t="n">
        <f aca="false">IF($J111=0,0,J111+[2]Betriebsplan!$U$8)</f>
        <v>0</v>
      </c>
      <c r="I111" s="17" t="n">
        <f aca="false">VLOOKUP(D111,[2]Betriebsplan!I$1:J$65536,2)</f>
        <v>44306.3666666667</v>
      </c>
      <c r="J111" s="17" t="n">
        <f aca="false">VLOOKUP($D111,[2]Betriebsplan!$I$1:K$65536,3)</f>
        <v>0</v>
      </c>
    </row>
    <row r="112" customFormat="false" ht="15.75" hidden="false" customHeight="true" outlineLevel="0" collapsed="false">
      <c r="C112" s="15" t="n">
        <f aca="false">IF(VLOOKUP(D112,[2]Feiertage!G$12:H$125,2)=1,1,WEEKDAY(D112))</f>
        <v>4</v>
      </c>
      <c r="D112" s="16" t="n">
        <f aca="false">[2]Betriebsplan!$I128</f>
        <v>44307</v>
      </c>
      <c r="E112" s="17" t="n">
        <f aca="false">IF($I112=0,0,I112-[2]Betriebsplan!$T$8)</f>
        <v>44307.3284722222</v>
      </c>
      <c r="F112" s="17" t="n">
        <f aca="false">IF($I112=0,0,I112+[2]Betriebsplan!$U$8)</f>
        <v>44307.4118055556</v>
      </c>
      <c r="G112" s="17" t="n">
        <f aca="false">IF($J112=0,0,J112-[2]Betriebsplan!$T$8)</f>
        <v>0</v>
      </c>
      <c r="H112" s="17" t="n">
        <f aca="false">IF($J112=0,0,J112+[2]Betriebsplan!$U$8)</f>
        <v>0</v>
      </c>
      <c r="I112" s="17" t="n">
        <f aca="false">VLOOKUP(D112,[2]Betriebsplan!I$1:J$65536,2)</f>
        <v>44307.4118055556</v>
      </c>
      <c r="J112" s="17" t="n">
        <f aca="false">VLOOKUP($D112,[2]Betriebsplan!$I$1:K$65536,3)</f>
        <v>0</v>
      </c>
    </row>
    <row r="113" customFormat="false" ht="15.75" hidden="false" customHeight="true" outlineLevel="0" collapsed="false">
      <c r="C113" s="15" t="n">
        <f aca="false">IF(VLOOKUP(D113,[2]Feiertage!G$12:H$125,2)=1,1,WEEKDAY(D113))</f>
        <v>5</v>
      </c>
      <c r="D113" s="16" t="n">
        <f aca="false">[2]Betriebsplan!$I129</f>
        <v>44308</v>
      </c>
      <c r="E113" s="17" t="n">
        <f aca="false">IF($I113=0,0,I113-[2]Betriebsplan!$T$8)</f>
        <v>44308.3895833333</v>
      </c>
      <c r="F113" s="17" t="n">
        <f aca="false">IF($I113=0,0,I113+[2]Betriebsplan!$U$8)</f>
        <v>44308.4729166667</v>
      </c>
      <c r="G113" s="17" t="n">
        <f aca="false">IF($J113=0,0,J113-[2]Betriebsplan!$T$8)</f>
        <v>0</v>
      </c>
      <c r="H113" s="17" t="n">
        <f aca="false">IF($J113=0,0,J113+[2]Betriebsplan!$U$8)</f>
        <v>0</v>
      </c>
      <c r="I113" s="17" t="n">
        <f aca="false">VLOOKUP(D113,[2]Betriebsplan!I$1:J$65536,2)</f>
        <v>44308.4729166667</v>
      </c>
      <c r="J113" s="17" t="n">
        <f aca="false">VLOOKUP($D113,[2]Betriebsplan!$I$1:K$65536,3)</f>
        <v>0</v>
      </c>
    </row>
    <row r="114" customFormat="false" ht="15.75" hidden="false" customHeight="true" outlineLevel="0" collapsed="false">
      <c r="C114" s="15" t="n">
        <f aca="false">IF(VLOOKUP(D114,[2]Feiertage!G$12:H$125,2)=1,1,WEEKDAY(D114))</f>
        <v>6</v>
      </c>
      <c r="D114" s="16" t="n">
        <f aca="false">[2]Betriebsplan!$I130</f>
        <v>44309</v>
      </c>
      <c r="E114" s="17" t="n">
        <f aca="false">IF($I114=0,0,I114-[2]Betriebsplan!$T$8)</f>
        <v>44309.4527777778</v>
      </c>
      <c r="F114" s="17" t="n">
        <f aca="false">IF($I114=0,0,I114+[2]Betriebsplan!$U$8)</f>
        <v>44309.5361111111</v>
      </c>
      <c r="G114" s="17" t="n">
        <f aca="false">IF($J114=0,0,J114-[2]Betriebsplan!$T$8)</f>
        <v>0</v>
      </c>
      <c r="H114" s="17" t="n">
        <f aca="false">IF($J114=0,0,J114+[2]Betriebsplan!$U$8)</f>
        <v>0</v>
      </c>
      <c r="I114" s="17" t="n">
        <f aca="false">VLOOKUP(D114,[2]Betriebsplan!I$1:J$65536,2)</f>
        <v>44309.5361111111</v>
      </c>
      <c r="J114" s="17" t="n">
        <f aca="false">VLOOKUP($D114,[2]Betriebsplan!$I$1:K$65536,3)</f>
        <v>0</v>
      </c>
    </row>
    <row r="115" customFormat="false" ht="15.75" hidden="false" customHeight="true" outlineLevel="0" collapsed="false">
      <c r="C115" s="15" t="n">
        <f aca="false">IF(VLOOKUP(D115,[2]Feiertage!G$12:H$125,2)=1,1,WEEKDAY(D115))</f>
        <v>7</v>
      </c>
      <c r="D115" s="16" t="n">
        <f aca="false">[2]Betriebsplan!$I131</f>
        <v>44310</v>
      </c>
      <c r="E115" s="17" t="n">
        <f aca="false">IF($I115=0,0,I115-[2]Betriebsplan!$T$8)</f>
        <v>0</v>
      </c>
      <c r="F115" s="17" t="n">
        <f aca="false">IF($I115=0,0,I115+[2]Betriebsplan!$U$8)</f>
        <v>0</v>
      </c>
      <c r="G115" s="17" t="n">
        <f aca="false">IF($J115=0,0,J115-[2]Betriebsplan!$T$8)</f>
        <v>44310.5034722222</v>
      </c>
      <c r="H115" s="17" t="n">
        <f aca="false">IF($J115=0,0,J115+[2]Betriebsplan!$U$8)</f>
        <v>44310.5868055556</v>
      </c>
      <c r="I115" s="17" t="n">
        <f aca="false">VLOOKUP(D115,[2]Betriebsplan!I$1:J$65536,2)</f>
        <v>0</v>
      </c>
      <c r="J115" s="17" t="n">
        <f aca="false">VLOOKUP($D115,[2]Betriebsplan!$I$1:K$65536,3)</f>
        <v>44310.5868055556</v>
      </c>
    </row>
    <row r="116" customFormat="false" ht="15.75" hidden="false" customHeight="true" outlineLevel="0" collapsed="false">
      <c r="C116" s="15" t="n">
        <f aca="false">IF(VLOOKUP(D116,[2]Feiertage!G$12:H$125,2)=1,1,WEEKDAY(D116))</f>
        <v>1</v>
      </c>
      <c r="D116" s="16" t="n">
        <f aca="false">[2]Betriebsplan!$I132</f>
        <v>44311</v>
      </c>
      <c r="E116" s="17" t="n">
        <f aca="false">IF($I116=0,0,I116-[2]Betriebsplan!$T$8)</f>
        <v>0</v>
      </c>
      <c r="F116" s="17" t="n">
        <f aca="false">IF($I116=0,0,I116+[2]Betriebsplan!$U$8)</f>
        <v>0</v>
      </c>
      <c r="G116" s="17" t="n">
        <f aca="false">IF($J116=0,0,J116-[2]Betriebsplan!$T$8)</f>
        <v>44311.5416666667</v>
      </c>
      <c r="H116" s="17" t="n">
        <f aca="false">IF($J116=0,0,J116+[2]Betriebsplan!$U$8)</f>
        <v>44311.625</v>
      </c>
      <c r="I116" s="17" t="n">
        <f aca="false">VLOOKUP(D116,[2]Betriebsplan!I$1:J$65536,2)</f>
        <v>0</v>
      </c>
      <c r="J116" s="17" t="n">
        <f aca="false">VLOOKUP($D116,[2]Betriebsplan!$I$1:K$65536,3)</f>
        <v>44311.625</v>
      </c>
    </row>
    <row r="117" customFormat="false" ht="15.75" hidden="false" customHeight="true" outlineLevel="0" collapsed="false">
      <c r="C117" s="15" t="n">
        <f aca="false">IF(VLOOKUP(D117,[2]Feiertage!G$12:H$125,2)=1,1,WEEKDAY(D117))</f>
        <v>2</v>
      </c>
      <c r="D117" s="16" t="n">
        <f aca="false">[2]Betriebsplan!$I133</f>
        <v>44312</v>
      </c>
      <c r="E117" s="17" t="n">
        <f aca="false">IF($I117=0,0,I117-[2]Betriebsplan!$T$8)</f>
        <v>0</v>
      </c>
      <c r="F117" s="17" t="n">
        <f aca="false">IF($I117=0,0,I117+[2]Betriebsplan!$U$8)</f>
        <v>0</v>
      </c>
      <c r="G117" s="17" t="n">
        <f aca="false">IF($J117=0,0,J117-[2]Betriebsplan!$T$8)</f>
        <v>44312.5736111111</v>
      </c>
      <c r="H117" s="17" t="n">
        <f aca="false">IF($J117=0,0,J117+[2]Betriebsplan!$U$8)</f>
        <v>44312.6569444445</v>
      </c>
      <c r="I117" s="17" t="n">
        <f aca="false">VLOOKUP(D117,[2]Betriebsplan!I$1:J$65536,2)</f>
        <v>0</v>
      </c>
      <c r="J117" s="17" t="n">
        <f aca="false">VLOOKUP($D117,[2]Betriebsplan!$I$1:K$65536,3)</f>
        <v>44312.6569444445</v>
      </c>
    </row>
    <row r="118" customFormat="false" ht="15.75" hidden="false" customHeight="true" outlineLevel="0" collapsed="false">
      <c r="C118" s="15" t="n">
        <f aca="false">IF(VLOOKUP(D118,[2]Feiertage!G$12:H$125,2)=1,1,WEEKDAY(D118))</f>
        <v>3</v>
      </c>
      <c r="D118" s="16" t="n">
        <f aca="false">[2]Betriebsplan!$I134</f>
        <v>44313</v>
      </c>
      <c r="E118" s="17" t="n">
        <f aca="false">IF($I118=0,0,I118-[2]Betriebsplan!$T$8)</f>
        <v>0</v>
      </c>
      <c r="F118" s="17" t="n">
        <f aca="false">IF($I118=0,0,I118+[2]Betriebsplan!$U$8)</f>
        <v>0</v>
      </c>
      <c r="G118" s="17" t="n">
        <f aca="false">IF($J118=0,0,J118-[2]Betriebsplan!$T$8)</f>
        <v>44313.6027777778</v>
      </c>
      <c r="H118" s="17" t="n">
        <f aca="false">IF($J118=0,0,J118+[2]Betriebsplan!$U$8)</f>
        <v>44313.6861111111</v>
      </c>
      <c r="I118" s="17" t="n">
        <f aca="false">VLOOKUP(D118,[2]Betriebsplan!I$1:J$65536,2)</f>
        <v>0</v>
      </c>
      <c r="J118" s="17" t="n">
        <f aca="false">VLOOKUP($D118,[2]Betriebsplan!$I$1:K$65536,3)</f>
        <v>44313.6861111111</v>
      </c>
    </row>
    <row r="119" customFormat="false" ht="15.75" hidden="false" customHeight="true" outlineLevel="0" collapsed="false">
      <c r="C119" s="15" t="n">
        <f aca="false">IF(VLOOKUP(D119,[2]Feiertage!G$12:H$125,2)=1,1,WEEKDAY(D119))</f>
        <v>4</v>
      </c>
      <c r="D119" s="16" t="n">
        <f aca="false">[2]Betriebsplan!$I135</f>
        <v>44314</v>
      </c>
      <c r="E119" s="17" t="n">
        <f aca="false">IF($I119=0,0,I119-[2]Betriebsplan!$T$8)</f>
        <v>0</v>
      </c>
      <c r="F119" s="17" t="n">
        <f aca="false">IF($I119=0,0,I119+[2]Betriebsplan!$U$8)</f>
        <v>0</v>
      </c>
      <c r="G119" s="17" t="n">
        <f aca="false">IF($J119=0,0,J119-[2]Betriebsplan!$T$8)</f>
        <v>44314.6305555556</v>
      </c>
      <c r="H119" s="17" t="n">
        <f aca="false">IF($J119=0,0,J119+[2]Betriebsplan!$U$8)</f>
        <v>44314.7138888889</v>
      </c>
      <c r="I119" s="17" t="n">
        <f aca="false">VLOOKUP(D119,[2]Betriebsplan!I$1:J$65536,2)</f>
        <v>0</v>
      </c>
      <c r="J119" s="17" t="n">
        <f aca="false">VLOOKUP($D119,[2]Betriebsplan!$I$1:K$65536,3)</f>
        <v>44314.7138888889</v>
      </c>
    </row>
    <row r="120" customFormat="false" ht="15.75" hidden="false" customHeight="true" outlineLevel="0" collapsed="false">
      <c r="C120" s="15" t="n">
        <f aca="false">IF(VLOOKUP(D120,[2]Feiertage!G$12:H$125,2)=1,1,WEEKDAY(D120))</f>
        <v>5</v>
      </c>
      <c r="D120" s="16" t="n">
        <f aca="false">[2]Betriebsplan!$I136</f>
        <v>44315</v>
      </c>
      <c r="E120" s="17" t="n">
        <f aca="false">IF($I120=0,0,I120-[2]Betriebsplan!$T$8)</f>
        <v>0</v>
      </c>
      <c r="F120" s="17" t="n">
        <f aca="false">IF($I120=0,0,I120+[2]Betriebsplan!$U$8)</f>
        <v>0</v>
      </c>
      <c r="G120" s="17" t="n">
        <f aca="false">IF($J120=0,0,J120-[2]Betriebsplan!$T$8)</f>
        <v>44315.6590277778</v>
      </c>
      <c r="H120" s="17" t="n">
        <f aca="false">IF($J120=0,0,J120+[2]Betriebsplan!$U$8)</f>
        <v>44315.7423611111</v>
      </c>
      <c r="I120" s="17" t="n">
        <f aca="false">VLOOKUP(D120,[2]Betriebsplan!I$1:J$65536,2)</f>
        <v>0</v>
      </c>
      <c r="J120" s="17" t="n">
        <f aca="false">VLOOKUP($D120,[2]Betriebsplan!$I$1:K$65536,3)</f>
        <v>44315.7423611111</v>
      </c>
    </row>
    <row r="121" customFormat="false" ht="15.75" hidden="false" customHeight="true" outlineLevel="0" collapsed="false">
      <c r="C121" s="15" t="n">
        <f aca="false">IF(VLOOKUP(D121,[2]Feiertage!G$12:H$125,2)=1,1,WEEKDAY(D121))</f>
        <v>6</v>
      </c>
      <c r="D121" s="16" t="n">
        <f aca="false">[2]Betriebsplan!$I137</f>
        <v>44316</v>
      </c>
      <c r="E121" s="17" t="n">
        <f aca="false">IF($I121=0,0,I121-[2]Betriebsplan!$T$8)</f>
        <v>0</v>
      </c>
      <c r="F121" s="17" t="n">
        <f aca="false">IF($I121=0,0,I121+[2]Betriebsplan!$U$8)</f>
        <v>0</v>
      </c>
      <c r="G121" s="17" t="n">
        <f aca="false">IF($J121=0,0,J121-[2]Betriebsplan!$T$8)</f>
        <v>44316.6888888889</v>
      </c>
      <c r="H121" s="17" t="n">
        <f aca="false">IF($J121=0,0,J121+[2]Betriebsplan!$U$8)</f>
        <v>44316.7722222222</v>
      </c>
      <c r="I121" s="17" t="n">
        <f aca="false">VLOOKUP(D121,[2]Betriebsplan!I$1:J$65536,2)</f>
        <v>0</v>
      </c>
      <c r="J121" s="17" t="n">
        <f aca="false">VLOOKUP($D121,[2]Betriebsplan!$I$1:K$65536,3)</f>
        <v>44316.7722222222</v>
      </c>
    </row>
    <row r="122" customFormat="false" ht="15.75" hidden="false" customHeight="true" outlineLevel="0" collapsed="false">
      <c r="C122" s="15" t="n">
        <f aca="false">IF(VLOOKUP(D122,[2]Feiertage!G$12:H$125,2)=1,1,WEEKDAY(D122))</f>
        <v>1</v>
      </c>
      <c r="D122" s="16" t="n">
        <f aca="false">[2]Betriebsplan!$I138</f>
        <v>44317</v>
      </c>
      <c r="E122" s="17" t="n">
        <f aca="false">IF($I122=0,0,I122-[2]Betriebsplan!$T$8)</f>
        <v>44317.2069444444</v>
      </c>
      <c r="F122" s="17" t="n">
        <f aca="false">IF($I122=0,0,I122+[2]Betriebsplan!$U$8)</f>
        <v>44317.2902777778</v>
      </c>
      <c r="G122" s="17" t="n">
        <f aca="false">IF($J122=0,0,J122-[2]Betriebsplan!$T$8)</f>
        <v>44317.7194444444</v>
      </c>
      <c r="H122" s="17" t="n">
        <f aca="false">IF($J122=0,0,J122+[2]Betriebsplan!$U$8)</f>
        <v>44317.8027777778</v>
      </c>
      <c r="I122" s="17" t="n">
        <f aca="false">VLOOKUP(D122,[2]Betriebsplan!I$1:J$65536,2)</f>
        <v>44317.2902777778</v>
      </c>
      <c r="J122" s="17" t="n">
        <f aca="false">VLOOKUP($D122,[2]Betriebsplan!$I$1:K$65536,3)</f>
        <v>44317.8027777778</v>
      </c>
    </row>
    <row r="123" customFormat="false" ht="15.75" hidden="false" customHeight="true" outlineLevel="0" collapsed="false">
      <c r="C123" s="15" t="n">
        <f aca="false">IF(VLOOKUP(D123,[2]Feiertage!G$12:H$125,2)=1,1,WEEKDAY(D123))</f>
        <v>1</v>
      </c>
      <c r="D123" s="16" t="n">
        <f aca="false">[2]Betriebsplan!$I139</f>
        <v>44318</v>
      </c>
      <c r="E123" s="17" t="n">
        <f aca="false">IF($I123=0,0,I123-[2]Betriebsplan!$T$8)</f>
        <v>44318.2409722222</v>
      </c>
      <c r="F123" s="17" t="n">
        <f aca="false">IF($I123=0,0,I123+[2]Betriebsplan!$U$8)</f>
        <v>44318.3243055556</v>
      </c>
      <c r="G123" s="17" t="n">
        <f aca="false">IF($J123=0,0,J123-[2]Betriebsplan!$T$8)</f>
        <v>44318.75</v>
      </c>
      <c r="H123" s="17" t="n">
        <f aca="false">IF($J123=0,0,J123+[2]Betriebsplan!$U$8)</f>
        <v>44318.8333333333</v>
      </c>
      <c r="I123" s="17" t="n">
        <f aca="false">VLOOKUP(D123,[2]Betriebsplan!I$1:J$65536,2)</f>
        <v>44318.3243055556</v>
      </c>
      <c r="J123" s="17" t="n">
        <f aca="false">VLOOKUP($D123,[2]Betriebsplan!$I$1:K$65536,3)</f>
        <v>44318.8333333333</v>
      </c>
    </row>
    <row r="124" customFormat="false" ht="15.75" hidden="false" customHeight="true" outlineLevel="0" collapsed="false">
      <c r="C124" s="15" t="n">
        <f aca="false">IF(VLOOKUP(D124,[2]Feiertage!G$12:H$125,2)=1,1,WEEKDAY(D124))</f>
        <v>2</v>
      </c>
      <c r="D124" s="16" t="n">
        <f aca="false">[2]Betriebsplan!$I140</f>
        <v>44319</v>
      </c>
      <c r="E124" s="17" t="n">
        <f aca="false">IF($I124=0,0,I124-[2]Betriebsplan!$T$8)</f>
        <v>44319.2770833333</v>
      </c>
      <c r="F124" s="17" t="n">
        <f aca="false">IF($I124=0,0,I124+[2]Betriebsplan!$U$8)</f>
        <v>44319.3604166667</v>
      </c>
      <c r="G124" s="17" t="n">
        <f aca="false">IF($J124=0,0,J124-[2]Betriebsplan!$T$8)</f>
        <v>0</v>
      </c>
      <c r="H124" s="17" t="n">
        <f aca="false">IF($J124=0,0,J124+[2]Betriebsplan!$U$8)</f>
        <v>0</v>
      </c>
      <c r="I124" s="17" t="n">
        <f aca="false">VLOOKUP(D124,[2]Betriebsplan!I$1:J$65536,2)</f>
        <v>44319.3604166667</v>
      </c>
      <c r="J124" s="17" t="n">
        <f aca="false">VLOOKUP($D124,[2]Betriebsplan!$I$1:K$65536,3)</f>
        <v>0</v>
      </c>
    </row>
    <row r="125" customFormat="false" ht="15.75" hidden="false" customHeight="true" outlineLevel="0" collapsed="false">
      <c r="C125" s="15" t="n">
        <f aca="false">IF(VLOOKUP(D125,[2]Feiertage!G$12:H$125,2)=1,1,WEEKDAY(D125))</f>
        <v>3</v>
      </c>
      <c r="D125" s="16" t="n">
        <f aca="false">[2]Betriebsplan!$I141</f>
        <v>44320</v>
      </c>
      <c r="E125" s="17" t="n">
        <f aca="false">IF($I125=0,0,I125-[2]Betriebsplan!$T$8)</f>
        <v>44320.3173611111</v>
      </c>
      <c r="F125" s="17" t="n">
        <f aca="false">IF($I125=0,0,I125+[2]Betriebsplan!$U$8)</f>
        <v>44320.4006944444</v>
      </c>
      <c r="G125" s="17" t="n">
        <f aca="false">IF($J125=0,0,J125-[2]Betriebsplan!$T$8)</f>
        <v>0</v>
      </c>
      <c r="H125" s="17" t="n">
        <f aca="false">IF($J125=0,0,J125+[2]Betriebsplan!$U$8)</f>
        <v>0</v>
      </c>
      <c r="I125" s="17" t="n">
        <f aca="false">VLOOKUP(D125,[2]Betriebsplan!I$1:J$65536,2)</f>
        <v>44320.4006944444</v>
      </c>
      <c r="J125" s="17" t="n">
        <f aca="false">VLOOKUP($D125,[2]Betriebsplan!$I$1:K$65536,3)</f>
        <v>0</v>
      </c>
    </row>
    <row r="126" customFormat="false" ht="15.75" hidden="false" customHeight="true" outlineLevel="0" collapsed="false">
      <c r="C126" s="15" t="n">
        <f aca="false">IF(VLOOKUP(D126,[2]Feiertage!G$12:H$125,2)=1,1,WEEKDAY(D126))</f>
        <v>4</v>
      </c>
      <c r="D126" s="16" t="n">
        <f aca="false">[2]Betriebsplan!$I142</f>
        <v>44321</v>
      </c>
      <c r="E126" s="17" t="n">
        <f aca="false">IF($I126=0,0,I126-[2]Betriebsplan!$T$8)</f>
        <v>44321.3666666667</v>
      </c>
      <c r="F126" s="17" t="n">
        <f aca="false">IF($I126=0,0,I126+[2]Betriebsplan!$U$8)</f>
        <v>44321.45</v>
      </c>
      <c r="G126" s="17" t="n">
        <f aca="false">IF($J126=0,0,J126-[2]Betriebsplan!$T$8)</f>
        <v>0</v>
      </c>
      <c r="H126" s="17" t="n">
        <f aca="false">IF($J126=0,0,J126+[2]Betriebsplan!$U$8)</f>
        <v>0</v>
      </c>
      <c r="I126" s="17" t="n">
        <f aca="false">VLOOKUP(D126,[2]Betriebsplan!I$1:J$65536,2)</f>
        <v>44321.45</v>
      </c>
      <c r="J126" s="17" t="n">
        <f aca="false">VLOOKUP($D126,[2]Betriebsplan!$I$1:K$65536,3)</f>
        <v>0</v>
      </c>
    </row>
    <row r="127" customFormat="false" ht="15.75" hidden="false" customHeight="true" outlineLevel="0" collapsed="false">
      <c r="C127" s="15" t="n">
        <f aca="false">IF(VLOOKUP(D127,[2]Feiertage!G$12:H$125,2)=1,1,WEEKDAY(D127))</f>
        <v>5</v>
      </c>
      <c r="D127" s="16" t="n">
        <f aca="false">[2]Betriebsplan!$I143</f>
        <v>44322</v>
      </c>
      <c r="E127" s="17" t="n">
        <f aca="false">IF($I127=0,0,I127-[2]Betriebsplan!$T$8)</f>
        <v>44322.4229166667</v>
      </c>
      <c r="F127" s="17" t="n">
        <f aca="false">IF($I127=0,0,I127+[2]Betriebsplan!$U$8)</f>
        <v>44322.50625</v>
      </c>
      <c r="G127" s="17" t="n">
        <f aca="false">IF($J127=0,0,J127-[2]Betriebsplan!$T$8)</f>
        <v>0</v>
      </c>
      <c r="H127" s="17" t="n">
        <f aca="false">IF($J127=0,0,J127+[2]Betriebsplan!$U$8)</f>
        <v>0</v>
      </c>
      <c r="I127" s="17" t="n">
        <f aca="false">VLOOKUP(D127,[2]Betriebsplan!I$1:J$65536,2)</f>
        <v>44322.50625</v>
      </c>
      <c r="J127" s="17" t="n">
        <f aca="false">VLOOKUP($D127,[2]Betriebsplan!$I$1:K$65536,3)</f>
        <v>0</v>
      </c>
    </row>
    <row r="128" customFormat="false" ht="15.75" hidden="false" customHeight="true" outlineLevel="0" collapsed="false">
      <c r="C128" s="15" t="n">
        <f aca="false">IF(VLOOKUP(D128,[2]Feiertage!G$12:H$125,2)=1,1,WEEKDAY(D128))</f>
        <v>6</v>
      </c>
      <c r="D128" s="16" t="n">
        <f aca="false">[2]Betriebsplan!$I144</f>
        <v>44323</v>
      </c>
      <c r="E128" s="17" t="n">
        <f aca="false">IF($I128=0,0,I128-[2]Betriebsplan!$T$8)</f>
        <v>0</v>
      </c>
      <c r="F128" s="17" t="n">
        <f aca="false">IF($I128=0,0,I128+[2]Betriebsplan!$U$8)</f>
        <v>0</v>
      </c>
      <c r="G128" s="17" t="n">
        <f aca="false">IF($J128=0,0,J128-[2]Betriebsplan!$T$8)</f>
        <v>44323.4770833333</v>
      </c>
      <c r="H128" s="17" t="n">
        <f aca="false">IF($J128=0,0,J128+[2]Betriebsplan!$U$8)</f>
        <v>44323.5604166667</v>
      </c>
      <c r="I128" s="17" t="n">
        <f aca="false">VLOOKUP(D128,[2]Betriebsplan!I$1:J$65536,2)</f>
        <v>0</v>
      </c>
      <c r="J128" s="17" t="n">
        <f aca="false">VLOOKUP($D128,[2]Betriebsplan!$I$1:K$65536,3)</f>
        <v>44323.5604166667</v>
      </c>
    </row>
    <row r="129" customFormat="false" ht="15.75" hidden="false" customHeight="true" outlineLevel="0" collapsed="false">
      <c r="C129" s="15" t="n">
        <f aca="false">IF(VLOOKUP(D129,[2]Feiertage!G$12:H$125,2)=1,1,WEEKDAY(D129))</f>
        <v>7</v>
      </c>
      <c r="D129" s="16" t="n">
        <f aca="false">[2]Betriebsplan!$I145</f>
        <v>44324</v>
      </c>
      <c r="E129" s="17" t="n">
        <f aca="false">IF($I129=0,0,I129-[2]Betriebsplan!$T$8)</f>
        <v>0</v>
      </c>
      <c r="F129" s="17" t="n">
        <f aca="false">IF($I129=0,0,I129+[2]Betriebsplan!$U$8)</f>
        <v>0</v>
      </c>
      <c r="G129" s="17" t="n">
        <f aca="false">IF($J129=0,0,J129-[2]Betriebsplan!$T$8)</f>
        <v>44324.5201388889</v>
      </c>
      <c r="H129" s="17" t="n">
        <f aca="false">IF($J129=0,0,J129+[2]Betriebsplan!$U$8)</f>
        <v>44324.6034722222</v>
      </c>
      <c r="I129" s="17" t="n">
        <f aca="false">VLOOKUP(D129,[2]Betriebsplan!I$1:J$65536,2)</f>
        <v>0</v>
      </c>
      <c r="J129" s="17" t="n">
        <f aca="false">VLOOKUP($D129,[2]Betriebsplan!$I$1:K$65536,3)</f>
        <v>44324.6034722222</v>
      </c>
    </row>
    <row r="130" customFormat="false" ht="15.75" hidden="false" customHeight="true" outlineLevel="0" collapsed="false">
      <c r="C130" s="15" t="n">
        <f aca="false">IF(VLOOKUP(D130,[2]Feiertage!G$12:H$125,2)=1,1,WEEKDAY(D130))</f>
        <v>1</v>
      </c>
      <c r="D130" s="16" t="n">
        <f aca="false">[2]Betriebsplan!$I146</f>
        <v>44325</v>
      </c>
      <c r="E130" s="17" t="n">
        <f aca="false">IF($I130=0,0,I130-[2]Betriebsplan!$T$8)</f>
        <v>0</v>
      </c>
      <c r="F130" s="17" t="n">
        <f aca="false">IF($I130=0,0,I130+[2]Betriebsplan!$U$8)</f>
        <v>0</v>
      </c>
      <c r="G130" s="17" t="n">
        <f aca="false">IF($J130=0,0,J130-[2]Betriebsplan!$T$8)</f>
        <v>44325.5486111111</v>
      </c>
      <c r="H130" s="17" t="n">
        <f aca="false">IF($J130=0,0,J130+[2]Betriebsplan!$U$8)</f>
        <v>44325.6319444444</v>
      </c>
      <c r="I130" s="17" t="n">
        <f aca="false">VLOOKUP(D130,[2]Betriebsplan!I$1:J$65536,2)</f>
        <v>0</v>
      </c>
      <c r="J130" s="17" t="n">
        <f aca="false">VLOOKUP($D130,[2]Betriebsplan!$I$1:K$65536,3)</f>
        <v>44325.6319444444</v>
      </c>
    </row>
    <row r="131" customFormat="false" ht="15.75" hidden="false" customHeight="true" outlineLevel="0" collapsed="false">
      <c r="C131" s="15" t="n">
        <f aca="false">IF(VLOOKUP(D131,[2]Feiertage!G$12:H$125,2)=1,1,WEEKDAY(D131))</f>
        <v>2</v>
      </c>
      <c r="D131" s="16" t="n">
        <f aca="false">[2]Betriebsplan!$I147</f>
        <v>44326</v>
      </c>
      <c r="E131" s="17" t="n">
        <f aca="false">IF($I131=0,0,I131-[2]Betriebsplan!$T$8)</f>
        <v>0</v>
      </c>
      <c r="F131" s="17" t="n">
        <f aca="false">IF($I131=0,0,I131+[2]Betriebsplan!$U$8)</f>
        <v>0</v>
      </c>
      <c r="G131" s="17" t="n">
        <f aca="false">IF($J131=0,0,J131-[2]Betriebsplan!$T$8)</f>
        <v>44326.5729166667</v>
      </c>
      <c r="H131" s="17" t="n">
        <f aca="false">IF($J131=0,0,J131+[2]Betriebsplan!$U$8)</f>
        <v>44326.65625</v>
      </c>
      <c r="I131" s="17" t="n">
        <f aca="false">VLOOKUP(D131,[2]Betriebsplan!I$1:J$65536,2)</f>
        <v>0</v>
      </c>
      <c r="J131" s="17" t="n">
        <f aca="false">VLOOKUP($D131,[2]Betriebsplan!$I$1:K$65536,3)</f>
        <v>44326.65625</v>
      </c>
    </row>
    <row r="132" customFormat="false" ht="15.75" hidden="false" customHeight="true" outlineLevel="0" collapsed="false">
      <c r="C132" s="15" t="n">
        <f aca="false">IF(VLOOKUP(D132,[2]Feiertage!G$12:H$125,2)=1,1,WEEKDAY(D132))</f>
        <v>3</v>
      </c>
      <c r="D132" s="16" t="n">
        <f aca="false">[2]Betriebsplan!$I148</f>
        <v>44327</v>
      </c>
      <c r="E132" s="17" t="n">
        <f aca="false">IF($I132=0,0,I132-[2]Betriebsplan!$T$8)</f>
        <v>0</v>
      </c>
      <c r="F132" s="17" t="n">
        <f aca="false">IF($I132=0,0,I132+[2]Betriebsplan!$U$8)</f>
        <v>0</v>
      </c>
      <c r="G132" s="17" t="n">
        <f aca="false">IF($J132=0,0,J132-[2]Betriebsplan!$T$8)</f>
        <v>44327.5965277778</v>
      </c>
      <c r="H132" s="17" t="n">
        <f aca="false">IF($J132=0,0,J132+[2]Betriebsplan!$U$8)</f>
        <v>44327.6798611111</v>
      </c>
      <c r="I132" s="17" t="n">
        <f aca="false">VLOOKUP(D132,[2]Betriebsplan!I$1:J$65536,2)</f>
        <v>0</v>
      </c>
      <c r="J132" s="17" t="n">
        <f aca="false">VLOOKUP($D132,[2]Betriebsplan!$I$1:K$65536,3)</f>
        <v>44327.6798611111</v>
      </c>
    </row>
    <row r="133" customFormat="false" ht="15.75" hidden="false" customHeight="true" outlineLevel="0" collapsed="false">
      <c r="C133" s="15" t="n">
        <f aca="false">IF(VLOOKUP(D133,[2]Feiertage!G$12:H$125,2)=1,1,WEEKDAY(D133))</f>
        <v>4</v>
      </c>
      <c r="D133" s="16" t="n">
        <f aca="false">[2]Betriebsplan!$I149</f>
        <v>44328</v>
      </c>
      <c r="E133" s="17" t="n">
        <f aca="false">IF($I133=0,0,I133-[2]Betriebsplan!$T$8)</f>
        <v>0</v>
      </c>
      <c r="F133" s="17" t="n">
        <f aca="false">IF($I133=0,0,I133+[2]Betriebsplan!$U$8)</f>
        <v>0</v>
      </c>
      <c r="G133" s="17" t="n">
        <f aca="false">IF($J133=0,0,J133-[2]Betriebsplan!$T$8)</f>
        <v>44328.6194444444</v>
      </c>
      <c r="H133" s="17" t="n">
        <f aca="false">IF($J133=0,0,J133+[2]Betriebsplan!$U$8)</f>
        <v>44328.7027777778</v>
      </c>
      <c r="I133" s="17" t="n">
        <f aca="false">VLOOKUP(D133,[2]Betriebsplan!I$1:J$65536,2)</f>
        <v>0</v>
      </c>
      <c r="J133" s="17" t="n">
        <f aca="false">VLOOKUP($D133,[2]Betriebsplan!$I$1:K$65536,3)</f>
        <v>44328.7027777778</v>
      </c>
    </row>
    <row r="134" customFormat="false" ht="15.75" hidden="false" customHeight="true" outlineLevel="0" collapsed="false">
      <c r="C134" s="15" t="n">
        <f aca="false">IF(VLOOKUP(D134,[2]Feiertage!G$12:H$125,2)=1,1,WEEKDAY(D134))</f>
        <v>1</v>
      </c>
      <c r="D134" s="16" t="n">
        <f aca="false">[2]Betriebsplan!$I150</f>
        <v>44329</v>
      </c>
      <c r="E134" s="17" t="n">
        <f aca="false">IF($I134=0,0,I134-[2]Betriebsplan!$T$8)</f>
        <v>0</v>
      </c>
      <c r="F134" s="17" t="n">
        <f aca="false">IF($I134=0,0,I134+[2]Betriebsplan!$U$8)</f>
        <v>0</v>
      </c>
      <c r="G134" s="17" t="n">
        <f aca="false">IF($J134=0,0,J134-[2]Betriebsplan!$T$8)</f>
        <v>44329.6395833333</v>
      </c>
      <c r="H134" s="17" t="n">
        <f aca="false">IF($J134=0,0,J134+[2]Betriebsplan!$U$8)</f>
        <v>44329.7229166667</v>
      </c>
      <c r="I134" s="17" t="n">
        <f aca="false">VLOOKUP(D134,[2]Betriebsplan!I$1:J$65536,2)</f>
        <v>0</v>
      </c>
      <c r="J134" s="17" t="n">
        <f aca="false">VLOOKUP($D134,[2]Betriebsplan!$I$1:K$65536,3)</f>
        <v>44329.7229166667</v>
      </c>
    </row>
    <row r="135" customFormat="false" ht="15.75" hidden="false" customHeight="true" outlineLevel="0" collapsed="false">
      <c r="C135" s="15" t="n">
        <f aca="false">IF(VLOOKUP(D135,[2]Feiertage!G$12:H$125,2)=1,1,WEEKDAY(D135))</f>
        <v>6</v>
      </c>
      <c r="D135" s="16" t="n">
        <f aca="false">[2]Betriebsplan!$I151</f>
        <v>44330</v>
      </c>
      <c r="E135" s="17" t="n">
        <f aca="false">IF($I135=0,0,I135-[2]Betriebsplan!$T$8)</f>
        <v>0</v>
      </c>
      <c r="F135" s="17" t="n">
        <f aca="false">IF($I135=0,0,I135+[2]Betriebsplan!$U$8)</f>
        <v>0</v>
      </c>
      <c r="G135" s="17" t="n">
        <f aca="false">IF($J135=0,0,J135-[2]Betriebsplan!$T$8)</f>
        <v>44330.6583333333</v>
      </c>
      <c r="H135" s="17" t="n">
        <f aca="false">IF($J135=0,0,J135+[2]Betriebsplan!$U$8)</f>
        <v>44330.7416666667</v>
      </c>
      <c r="I135" s="17" t="n">
        <f aca="false">VLOOKUP(D135,[2]Betriebsplan!I$1:J$65536,2)</f>
        <v>0</v>
      </c>
      <c r="J135" s="17" t="n">
        <f aca="false">VLOOKUP($D135,[2]Betriebsplan!$I$1:K$65536,3)</f>
        <v>44330.7416666667</v>
      </c>
    </row>
    <row r="136" customFormat="false" ht="15.75" hidden="false" customHeight="true" outlineLevel="0" collapsed="false">
      <c r="C136" s="15" t="n">
        <f aca="false">IF(VLOOKUP(D136,[2]Feiertage!G$12:H$125,2)=1,1,WEEKDAY(D136))</f>
        <v>7</v>
      </c>
      <c r="D136" s="16" t="n">
        <f aca="false">[2]Betriebsplan!$I152</f>
        <v>44331</v>
      </c>
      <c r="E136" s="17" t="n">
        <f aca="false">IF($I136=0,0,I136-[2]Betriebsplan!$T$8)</f>
        <v>44331.1701388889</v>
      </c>
      <c r="F136" s="17" t="n">
        <f aca="false">IF($I136=0,0,I136+[2]Betriebsplan!$U$8)</f>
        <v>44331.2534722222</v>
      </c>
      <c r="G136" s="17" t="n">
        <f aca="false">IF($J136=0,0,J136-[2]Betriebsplan!$T$8)</f>
        <v>44331.6791666667</v>
      </c>
      <c r="H136" s="17" t="n">
        <f aca="false">IF($J136=0,0,J136+[2]Betriebsplan!$U$8)</f>
        <v>44331.7625</v>
      </c>
      <c r="I136" s="17" t="n">
        <f aca="false">VLOOKUP(D136,[2]Betriebsplan!I$1:J$65536,2)</f>
        <v>44331.2534722222</v>
      </c>
      <c r="J136" s="17" t="n">
        <f aca="false">VLOOKUP($D136,[2]Betriebsplan!$I$1:K$65536,3)</f>
        <v>44331.7625</v>
      </c>
    </row>
    <row r="137" customFormat="false" ht="15.75" hidden="false" customHeight="true" outlineLevel="0" collapsed="false">
      <c r="C137" s="15" t="n">
        <f aca="false">IF(VLOOKUP(D137,[2]Feiertage!G$12:H$125,2)=1,1,WEEKDAY(D137))</f>
        <v>1</v>
      </c>
      <c r="D137" s="16" t="n">
        <f aca="false">[2]Betriebsplan!$I153</f>
        <v>44332</v>
      </c>
      <c r="E137" s="17" t="n">
        <f aca="false">IF($I137=0,0,I137-[2]Betriebsplan!$T$8)</f>
        <v>44332.19375</v>
      </c>
      <c r="F137" s="17" t="n">
        <f aca="false">IF($I137=0,0,I137+[2]Betriebsplan!$U$8)</f>
        <v>44332.2770833333</v>
      </c>
      <c r="G137" s="17" t="n">
        <f aca="false">IF($J137=0,0,J137-[2]Betriebsplan!$T$8)</f>
        <v>44332.7013888889</v>
      </c>
      <c r="H137" s="17" t="n">
        <f aca="false">IF($J137=0,0,J137+[2]Betriebsplan!$U$8)</f>
        <v>44332.7847222222</v>
      </c>
      <c r="I137" s="17" t="n">
        <f aca="false">VLOOKUP(D137,[2]Betriebsplan!I$1:J$65536,2)</f>
        <v>44332.2770833333</v>
      </c>
      <c r="J137" s="17" t="n">
        <f aca="false">VLOOKUP($D137,[2]Betriebsplan!$I$1:K$65536,3)</f>
        <v>44332.7847222222</v>
      </c>
    </row>
    <row r="138" customFormat="false" ht="15.75" hidden="false" customHeight="true" outlineLevel="0" collapsed="false">
      <c r="C138" s="15" t="n">
        <f aca="false">IF(VLOOKUP(D138,[2]Feiertage!G$12:H$125,2)=1,1,WEEKDAY(D138))</f>
        <v>2</v>
      </c>
      <c r="D138" s="16" t="n">
        <f aca="false">[2]Betriebsplan!$I154</f>
        <v>44333</v>
      </c>
      <c r="E138" s="17" t="n">
        <f aca="false">IF($I138=0,0,I138-[2]Betriebsplan!$T$8)</f>
        <v>44333.21875</v>
      </c>
      <c r="F138" s="17" t="n">
        <f aca="false">IF($I138=0,0,I138+[2]Betriebsplan!$U$8)</f>
        <v>44333.3020833333</v>
      </c>
      <c r="G138" s="17" t="n">
        <f aca="false">IF($J138=0,0,J138-[2]Betriebsplan!$T$8)</f>
        <v>44333.7243055556</v>
      </c>
      <c r="H138" s="17" t="n">
        <f aca="false">IF($J138=0,0,J138+[2]Betriebsplan!$U$8)</f>
        <v>44333.8076388889</v>
      </c>
      <c r="I138" s="17" t="n">
        <f aca="false">VLOOKUP(D138,[2]Betriebsplan!I$1:J$65536,2)</f>
        <v>44333.3020833333</v>
      </c>
      <c r="J138" s="17" t="n">
        <f aca="false">VLOOKUP($D138,[2]Betriebsplan!$I$1:K$65536,3)</f>
        <v>44333.8076388889</v>
      </c>
    </row>
    <row r="139" customFormat="false" ht="15.75" hidden="false" customHeight="true" outlineLevel="0" collapsed="false">
      <c r="C139" s="15" t="n">
        <f aca="false">IF(VLOOKUP(D139,[2]Feiertage!G$12:H$125,2)=1,1,WEEKDAY(D139))</f>
        <v>3</v>
      </c>
      <c r="D139" s="16" t="n">
        <f aca="false">[2]Betriebsplan!$I155</f>
        <v>44334</v>
      </c>
      <c r="E139" s="17" t="n">
        <f aca="false">IF($I139=0,0,I139-[2]Betriebsplan!$T$8)</f>
        <v>44334.2465277778</v>
      </c>
      <c r="F139" s="17" t="n">
        <f aca="false">IF($I139=0,0,I139+[2]Betriebsplan!$U$8)</f>
        <v>44334.3298611111</v>
      </c>
      <c r="G139" s="17" t="n">
        <f aca="false">IF($J139=0,0,J139-[2]Betriebsplan!$T$8)</f>
        <v>0</v>
      </c>
      <c r="H139" s="17" t="n">
        <f aca="false">IF($J139=0,0,J139+[2]Betriebsplan!$U$8)</f>
        <v>0</v>
      </c>
      <c r="I139" s="17" t="n">
        <f aca="false">VLOOKUP(D139,[2]Betriebsplan!I$1:J$65536,2)</f>
        <v>44334.3298611111</v>
      </c>
      <c r="J139" s="17" t="n">
        <f aca="false">VLOOKUP($D139,[2]Betriebsplan!$I$1:K$65536,3)</f>
        <v>0</v>
      </c>
    </row>
    <row r="140" customFormat="false" ht="15.75" hidden="false" customHeight="true" outlineLevel="0" collapsed="false">
      <c r="C140" s="15" t="n">
        <f aca="false">IF(VLOOKUP(D140,[2]Feiertage!G$12:H$125,2)=1,1,WEEKDAY(D140))</f>
        <v>4</v>
      </c>
      <c r="D140" s="16" t="n">
        <f aca="false">[2]Betriebsplan!$I156</f>
        <v>44335</v>
      </c>
      <c r="E140" s="17" t="n">
        <f aca="false">IF($I140=0,0,I140-[2]Betriebsplan!$T$8)</f>
        <v>44335.2784722222</v>
      </c>
      <c r="F140" s="17" t="n">
        <f aca="false">IF($I140=0,0,I140+[2]Betriebsplan!$U$8)</f>
        <v>44335.3618055556</v>
      </c>
      <c r="G140" s="17" t="n">
        <f aca="false">IF($J140=0,0,J140-[2]Betriebsplan!$T$8)</f>
        <v>0</v>
      </c>
      <c r="H140" s="17" t="n">
        <f aca="false">IF($J140=0,0,J140+[2]Betriebsplan!$U$8)</f>
        <v>0</v>
      </c>
      <c r="I140" s="17" t="n">
        <f aca="false">VLOOKUP(D140,[2]Betriebsplan!I$1:J$65536,2)</f>
        <v>44335.3618055556</v>
      </c>
      <c r="J140" s="17" t="n">
        <f aca="false">VLOOKUP($D140,[2]Betriebsplan!$I$1:K$65536,3)</f>
        <v>0</v>
      </c>
    </row>
    <row r="141" customFormat="false" ht="15.75" hidden="false" customHeight="true" outlineLevel="0" collapsed="false">
      <c r="C141" s="15" t="n">
        <f aca="false">IF(VLOOKUP(D141,[2]Feiertage!G$12:H$125,2)=1,1,WEEKDAY(D141))</f>
        <v>5</v>
      </c>
      <c r="D141" s="16" t="n">
        <f aca="false">[2]Betriebsplan!$I157</f>
        <v>44336</v>
      </c>
      <c r="E141" s="17" t="n">
        <f aca="false">IF($I141=0,0,I141-[2]Betriebsplan!$T$8)</f>
        <v>44336.3180555556</v>
      </c>
      <c r="F141" s="17" t="n">
        <f aca="false">IF($I141=0,0,I141+[2]Betriebsplan!$U$8)</f>
        <v>44336.4013888889</v>
      </c>
      <c r="G141" s="17" t="n">
        <f aca="false">IF($J141=0,0,J141-[2]Betriebsplan!$T$8)</f>
        <v>0</v>
      </c>
      <c r="H141" s="17" t="n">
        <f aca="false">IF($J141=0,0,J141+[2]Betriebsplan!$U$8)</f>
        <v>0</v>
      </c>
      <c r="I141" s="17" t="n">
        <f aca="false">VLOOKUP(D141,[2]Betriebsplan!I$1:J$65536,2)</f>
        <v>44336.4013888889</v>
      </c>
      <c r="J141" s="17" t="n">
        <f aca="false">VLOOKUP($D141,[2]Betriebsplan!$I$1:K$65536,3)</f>
        <v>0</v>
      </c>
    </row>
    <row r="142" customFormat="false" ht="15.75" hidden="false" customHeight="true" outlineLevel="0" collapsed="false">
      <c r="C142" s="15" t="n">
        <f aca="false">IF(VLOOKUP(D142,[2]Feiertage!G$12:H$125,2)=1,1,WEEKDAY(D142))</f>
        <v>6</v>
      </c>
      <c r="D142" s="16" t="n">
        <f aca="false">[2]Betriebsplan!$I158</f>
        <v>44337</v>
      </c>
      <c r="E142" s="17" t="n">
        <f aca="false">IF($I142=0,0,I142-[2]Betriebsplan!$T$8)</f>
        <v>44337.36875</v>
      </c>
      <c r="F142" s="17" t="n">
        <f aca="false">IF($I142=0,0,I142+[2]Betriebsplan!$U$8)</f>
        <v>44337.4520833333</v>
      </c>
      <c r="G142" s="17" t="n">
        <f aca="false">IF($J142=0,0,J142-[2]Betriebsplan!$T$8)</f>
        <v>0</v>
      </c>
      <c r="H142" s="17" t="n">
        <f aca="false">IF($J142=0,0,J142+[2]Betriebsplan!$U$8)</f>
        <v>0</v>
      </c>
      <c r="I142" s="17" t="n">
        <f aca="false">VLOOKUP(D142,[2]Betriebsplan!I$1:J$65536,2)</f>
        <v>44337.4520833333</v>
      </c>
      <c r="J142" s="17" t="n">
        <f aca="false">VLOOKUP($D142,[2]Betriebsplan!$I$1:K$65536,3)</f>
        <v>0</v>
      </c>
    </row>
    <row r="143" customFormat="false" ht="15.75" hidden="false" customHeight="true" outlineLevel="0" collapsed="false">
      <c r="C143" s="15" t="n">
        <f aca="false">IF(VLOOKUP(D143,[2]Feiertage!G$12:H$125,2)=1,1,WEEKDAY(D143))</f>
        <v>7</v>
      </c>
      <c r="D143" s="16" t="n">
        <f aca="false">[2]Betriebsplan!$I159</f>
        <v>44338</v>
      </c>
      <c r="E143" s="17" t="n">
        <f aca="false">IF($I143=0,0,I143-[2]Betriebsplan!$T$8)</f>
        <v>44338.4236111111</v>
      </c>
      <c r="F143" s="17" t="n">
        <f aca="false">IF($I143=0,0,I143+[2]Betriebsplan!$U$8)</f>
        <v>44338.5069444445</v>
      </c>
      <c r="G143" s="17" t="n">
        <f aca="false">IF($J143=0,0,J143-[2]Betriebsplan!$T$8)</f>
        <v>0</v>
      </c>
      <c r="H143" s="17" t="n">
        <f aca="false">IF($J143=0,0,J143+[2]Betriebsplan!$U$8)</f>
        <v>0</v>
      </c>
      <c r="I143" s="17" t="n">
        <f aca="false">VLOOKUP(D143,[2]Betriebsplan!I$1:J$65536,2)</f>
        <v>44338.5069444445</v>
      </c>
      <c r="J143" s="17" t="n">
        <f aca="false">VLOOKUP($D143,[2]Betriebsplan!$I$1:K$65536,3)</f>
        <v>0</v>
      </c>
    </row>
    <row r="144" customFormat="false" ht="15.75" hidden="false" customHeight="true" outlineLevel="0" collapsed="false">
      <c r="C144" s="15" t="n">
        <f aca="false">IF(VLOOKUP(D144,[2]Feiertage!G$12:H$125,2)=1,1,WEEKDAY(D144))</f>
        <v>1</v>
      </c>
      <c r="D144" s="16" t="n">
        <f aca="false">[2]Betriebsplan!$I160</f>
        <v>44339</v>
      </c>
      <c r="E144" s="17" t="n">
        <f aca="false">IF($I144=0,0,I144-[2]Betriebsplan!$T$8)</f>
        <v>0</v>
      </c>
      <c r="F144" s="17" t="n">
        <f aca="false">IF($I144=0,0,I144+[2]Betriebsplan!$U$8)</f>
        <v>0</v>
      </c>
      <c r="G144" s="17" t="n">
        <f aca="false">IF($J144=0,0,J144-[2]Betriebsplan!$T$8)</f>
        <v>44339.4729166667</v>
      </c>
      <c r="H144" s="17" t="n">
        <f aca="false">IF($J144=0,0,J144+[2]Betriebsplan!$U$8)</f>
        <v>44339.55625</v>
      </c>
      <c r="I144" s="17" t="n">
        <f aca="false">VLOOKUP(D144,[2]Betriebsplan!I$1:J$65536,2)</f>
        <v>0</v>
      </c>
      <c r="J144" s="17" t="n">
        <f aca="false">VLOOKUP($D144,[2]Betriebsplan!$I$1:K$65536,3)</f>
        <v>44339.55625</v>
      </c>
    </row>
    <row r="145" customFormat="false" ht="15.75" hidden="false" customHeight="true" outlineLevel="0" collapsed="false">
      <c r="C145" s="15" t="n">
        <f aca="false">IF(VLOOKUP(D145,[2]Feiertage!G$12:H$125,2)=1,1,WEEKDAY(D145))</f>
        <v>1</v>
      </c>
      <c r="D145" s="16" t="n">
        <f aca="false">[2]Betriebsplan!$I161</f>
        <v>44340</v>
      </c>
      <c r="E145" s="17" t="n">
        <f aca="false">IF($I145=0,0,I145-[2]Betriebsplan!$T$8)</f>
        <v>0</v>
      </c>
      <c r="F145" s="17" t="n">
        <f aca="false">IF($I145=0,0,I145+[2]Betriebsplan!$U$8)</f>
        <v>0</v>
      </c>
      <c r="G145" s="17" t="n">
        <f aca="false">IF($J145=0,0,J145-[2]Betriebsplan!$T$8)</f>
        <v>44340.5138888889</v>
      </c>
      <c r="H145" s="17" t="n">
        <f aca="false">IF($J145=0,0,J145+[2]Betriebsplan!$U$8)</f>
        <v>44340.5972222222</v>
      </c>
      <c r="I145" s="17" t="n">
        <f aca="false">VLOOKUP(D145,[2]Betriebsplan!I$1:J$65536,2)</f>
        <v>0</v>
      </c>
      <c r="J145" s="17" t="n">
        <f aca="false">VLOOKUP($D145,[2]Betriebsplan!$I$1:K$65536,3)</f>
        <v>44340.5972222222</v>
      </c>
    </row>
    <row r="146" customFormat="false" ht="15.75" hidden="false" customHeight="true" outlineLevel="0" collapsed="false">
      <c r="C146" s="15" t="n">
        <f aca="false">IF(VLOOKUP(D146,[2]Feiertage!G$12:H$125,2)=1,1,WEEKDAY(D146))</f>
        <v>3</v>
      </c>
      <c r="D146" s="16" t="n">
        <f aca="false">[2]Betriebsplan!$I162</f>
        <v>44341</v>
      </c>
      <c r="E146" s="17" t="n">
        <f aca="false">IF($I146=0,0,I146-[2]Betriebsplan!$T$8)</f>
        <v>0</v>
      </c>
      <c r="F146" s="17" t="n">
        <f aca="false">IF($I146=0,0,I146+[2]Betriebsplan!$U$8)</f>
        <v>0</v>
      </c>
      <c r="G146" s="17" t="n">
        <f aca="false">IF($J146=0,0,J146-[2]Betriebsplan!$T$8)</f>
        <v>44341.5493055556</v>
      </c>
      <c r="H146" s="17" t="n">
        <f aca="false">IF($J146=0,0,J146+[2]Betriebsplan!$U$8)</f>
        <v>44341.6326388889</v>
      </c>
      <c r="I146" s="17" t="n">
        <f aca="false">VLOOKUP(D146,[2]Betriebsplan!I$1:J$65536,2)</f>
        <v>0</v>
      </c>
      <c r="J146" s="17" t="n">
        <f aca="false">VLOOKUP($D146,[2]Betriebsplan!$I$1:K$65536,3)</f>
        <v>44341.6326388889</v>
      </c>
    </row>
    <row r="147" customFormat="false" ht="15.75" hidden="false" customHeight="true" outlineLevel="0" collapsed="false">
      <c r="C147" s="15" t="n">
        <f aca="false">IF(VLOOKUP(D147,[2]Feiertage!G$12:H$125,2)=1,1,WEEKDAY(D147))</f>
        <v>4</v>
      </c>
      <c r="D147" s="16" t="n">
        <f aca="false">[2]Betriebsplan!$I163</f>
        <v>44342</v>
      </c>
      <c r="E147" s="17" t="n">
        <f aca="false">IF($I147=0,0,I147-[2]Betriebsplan!$T$8)</f>
        <v>0</v>
      </c>
      <c r="F147" s="17" t="n">
        <f aca="false">IF($I147=0,0,I147+[2]Betriebsplan!$U$8)</f>
        <v>0</v>
      </c>
      <c r="G147" s="17" t="n">
        <f aca="false">IF($J147=0,0,J147-[2]Betriebsplan!$T$8)</f>
        <v>44342.58125</v>
      </c>
      <c r="H147" s="17" t="n">
        <f aca="false">IF($J147=0,0,J147+[2]Betriebsplan!$U$8)</f>
        <v>44342.6645833333</v>
      </c>
      <c r="I147" s="17" t="n">
        <f aca="false">VLOOKUP(D147,[2]Betriebsplan!I$1:J$65536,2)</f>
        <v>0</v>
      </c>
      <c r="J147" s="17" t="n">
        <f aca="false">VLOOKUP($D147,[2]Betriebsplan!$I$1:K$65536,3)</f>
        <v>44342.6645833333</v>
      </c>
    </row>
    <row r="148" customFormat="false" ht="15.75" hidden="false" customHeight="true" outlineLevel="0" collapsed="false">
      <c r="C148" s="15" t="n">
        <f aca="false">IF(VLOOKUP(D148,[2]Feiertage!G$12:H$125,2)=1,1,WEEKDAY(D148))</f>
        <v>5</v>
      </c>
      <c r="D148" s="16" t="n">
        <f aca="false">[2]Betriebsplan!$I164</f>
        <v>44343</v>
      </c>
      <c r="E148" s="17" t="n">
        <f aca="false">IF($I148=0,0,I148-[2]Betriebsplan!$T$8)</f>
        <v>0</v>
      </c>
      <c r="F148" s="17" t="n">
        <f aca="false">IF($I148=0,0,I148+[2]Betriebsplan!$U$8)</f>
        <v>0</v>
      </c>
      <c r="G148" s="17" t="n">
        <f aca="false">IF($J148=0,0,J148-[2]Betriebsplan!$T$8)</f>
        <v>44343.6118055556</v>
      </c>
      <c r="H148" s="17" t="n">
        <f aca="false">IF($J148=0,0,J148+[2]Betriebsplan!$U$8)</f>
        <v>44343.6951388889</v>
      </c>
      <c r="I148" s="17" t="n">
        <f aca="false">VLOOKUP(D148,[2]Betriebsplan!I$1:J$65536,2)</f>
        <v>0</v>
      </c>
      <c r="J148" s="17" t="n">
        <f aca="false">VLOOKUP($D148,[2]Betriebsplan!$I$1:K$65536,3)</f>
        <v>44343.6951388889</v>
      </c>
    </row>
    <row r="149" customFormat="false" ht="15.75" hidden="false" customHeight="true" outlineLevel="0" collapsed="false">
      <c r="C149" s="15" t="n">
        <f aca="false">IF(VLOOKUP(D149,[2]Feiertage!G$12:H$125,2)=1,1,WEEKDAY(D149))</f>
        <v>6</v>
      </c>
      <c r="D149" s="16" t="n">
        <f aca="false">[2]Betriebsplan!$I165</f>
        <v>44344</v>
      </c>
      <c r="E149" s="17" t="n">
        <f aca="false">IF($I149=0,0,I149-[2]Betriebsplan!$T$8)</f>
        <v>0</v>
      </c>
      <c r="F149" s="17" t="n">
        <f aca="false">IF($I149=0,0,I149+[2]Betriebsplan!$U$8)</f>
        <v>0</v>
      </c>
      <c r="G149" s="17" t="n">
        <f aca="false">IF($J149=0,0,J149-[2]Betriebsplan!$T$8)</f>
        <v>44344.6430555556</v>
      </c>
      <c r="H149" s="17" t="n">
        <f aca="false">IF($J149=0,0,J149+[2]Betriebsplan!$U$8)</f>
        <v>44344.7263888889</v>
      </c>
      <c r="I149" s="17" t="n">
        <f aca="false">VLOOKUP(D149,[2]Betriebsplan!I$1:J$65536,2)</f>
        <v>0</v>
      </c>
      <c r="J149" s="17" t="n">
        <f aca="false">VLOOKUP($D149,[2]Betriebsplan!$I$1:K$65536,3)</f>
        <v>44344.7263888889</v>
      </c>
    </row>
    <row r="150" customFormat="false" ht="15.75" hidden="false" customHeight="true" outlineLevel="0" collapsed="false">
      <c r="C150" s="15" t="n">
        <f aca="false">IF(VLOOKUP(D150,[2]Feiertage!G$12:H$125,2)=1,1,WEEKDAY(D150))</f>
        <v>7</v>
      </c>
      <c r="D150" s="16" t="n">
        <f aca="false">[2]Betriebsplan!$I166</f>
        <v>44345</v>
      </c>
      <c r="E150" s="17" t="n">
        <f aca="false">IF($I150=0,0,I150-[2]Betriebsplan!$T$8)</f>
        <v>0</v>
      </c>
      <c r="F150" s="17" t="n">
        <f aca="false">IF($I150=0,0,I150+[2]Betriebsplan!$U$8)</f>
        <v>0</v>
      </c>
      <c r="G150" s="17" t="n">
        <f aca="false">IF($J150=0,0,J150-[2]Betriebsplan!$T$8)</f>
        <v>44345.675</v>
      </c>
      <c r="H150" s="17" t="n">
        <f aca="false">IF($J150=0,0,J150+[2]Betriebsplan!$U$8)</f>
        <v>44345.7583333333</v>
      </c>
      <c r="I150" s="17" t="n">
        <f aca="false">VLOOKUP(D150,[2]Betriebsplan!I$1:J$65536,2)</f>
        <v>0</v>
      </c>
      <c r="J150" s="17" t="n">
        <f aca="false">VLOOKUP($D150,[2]Betriebsplan!$I$1:K$65536,3)</f>
        <v>44345.7583333333</v>
      </c>
    </row>
    <row r="151" customFormat="false" ht="15.75" hidden="false" customHeight="true" outlineLevel="0" collapsed="false">
      <c r="C151" s="15" t="n">
        <f aca="false">IF(VLOOKUP(D151,[2]Feiertage!G$12:H$125,2)=1,1,WEEKDAY(D151))</f>
        <v>1</v>
      </c>
      <c r="D151" s="16" t="n">
        <f aca="false">[2]Betriebsplan!$I167</f>
        <v>44346</v>
      </c>
      <c r="E151" s="17" t="n">
        <f aca="false">IF($I151=0,0,I151-[2]Betriebsplan!$T$8)</f>
        <v>44346.1986111111</v>
      </c>
      <c r="F151" s="17" t="n">
        <f aca="false">IF($I151=0,0,I151+[2]Betriebsplan!$U$8)</f>
        <v>44346.2819444444</v>
      </c>
      <c r="G151" s="17" t="n">
        <f aca="false">IF($J151=0,0,J151-[2]Betriebsplan!$T$8)</f>
        <v>44346.7076388889</v>
      </c>
      <c r="H151" s="17" t="n">
        <f aca="false">IF($J151=0,0,J151+[2]Betriebsplan!$U$8)</f>
        <v>44346.7909722222</v>
      </c>
      <c r="I151" s="17" t="n">
        <f aca="false">VLOOKUP(D151,[2]Betriebsplan!I$1:J$65536,2)</f>
        <v>44346.2819444444</v>
      </c>
      <c r="J151" s="17" t="n">
        <f aca="false">VLOOKUP($D151,[2]Betriebsplan!$I$1:K$65536,3)</f>
        <v>44346.7909722222</v>
      </c>
    </row>
    <row r="152" customFormat="false" ht="15.75" hidden="false" customHeight="true" outlineLevel="0" collapsed="false">
      <c r="C152" s="15" t="n">
        <f aca="false">IF(VLOOKUP(D152,[2]Feiertage!G$12:H$125,2)=1,1,WEEKDAY(D152))</f>
        <v>2</v>
      </c>
      <c r="D152" s="16" t="n">
        <f aca="false">[2]Betriebsplan!$I168</f>
        <v>44347</v>
      </c>
      <c r="E152" s="17" t="n">
        <f aca="false">IF($I152=0,0,I152-[2]Betriebsplan!$T$8)</f>
        <v>44347.2340277778</v>
      </c>
      <c r="F152" s="17" t="n">
        <f aca="false">IF($I152=0,0,I152+[2]Betriebsplan!$U$8)</f>
        <v>44347.3173611111</v>
      </c>
      <c r="G152" s="17" t="n">
        <f aca="false">IF($J152=0,0,J152-[2]Betriebsplan!$T$8)</f>
        <v>44347.7395833333</v>
      </c>
      <c r="H152" s="17" t="n">
        <f aca="false">IF($J152=0,0,J152+[2]Betriebsplan!$U$8)</f>
        <v>44347.8229166667</v>
      </c>
      <c r="I152" s="17" t="n">
        <f aca="false">VLOOKUP(D152,[2]Betriebsplan!I$1:J$65536,2)</f>
        <v>44347.3173611111</v>
      </c>
      <c r="J152" s="17" t="n">
        <f aca="false">VLOOKUP($D152,[2]Betriebsplan!$I$1:K$65536,3)</f>
        <v>44347.8229166667</v>
      </c>
    </row>
    <row r="153" customFormat="false" ht="15.75" hidden="false" customHeight="true" outlineLevel="0" collapsed="false">
      <c r="C153" s="15" t="n">
        <f aca="false">IF(VLOOKUP(D153,[2]Feiertage!G$12:H$125,2)=1,1,WEEKDAY(D153))</f>
        <v>3</v>
      </c>
      <c r="D153" s="16" t="n">
        <f aca="false">[2]Betriebsplan!$I169</f>
        <v>44348</v>
      </c>
      <c r="E153" s="17" t="n">
        <f aca="false">IF($I153=0,0,I153-[2]Betriebsplan!$T$8)</f>
        <v>44348.2694444444</v>
      </c>
      <c r="F153" s="17" t="n">
        <f aca="false">IF($I153=0,0,I153+[2]Betriebsplan!$U$8)</f>
        <v>44348.3527777778</v>
      </c>
      <c r="G153" s="17" t="n">
        <f aca="false">IF($J153=0,0,J153-[2]Betriebsplan!$T$8)</f>
        <v>0</v>
      </c>
      <c r="H153" s="17" t="n">
        <f aca="false">IF($J153=0,0,J153+[2]Betriebsplan!$U$8)</f>
        <v>0</v>
      </c>
      <c r="I153" s="17" t="n">
        <f aca="false">VLOOKUP(D153,[2]Betriebsplan!I$1:J$65536,2)</f>
        <v>44348.3527777778</v>
      </c>
      <c r="J153" s="17" t="n">
        <f aca="false">VLOOKUP($D153,[2]Betriebsplan!$I$1:K$65536,3)</f>
        <v>0</v>
      </c>
    </row>
    <row r="154" customFormat="false" ht="15.75" hidden="false" customHeight="true" outlineLevel="0" collapsed="false">
      <c r="C154" s="15" t="n">
        <f aca="false">IF(VLOOKUP(D154,[2]Feiertage!G$12:H$125,2)=1,1,WEEKDAY(D154))</f>
        <v>4</v>
      </c>
      <c r="D154" s="16" t="n">
        <f aca="false">[2]Betriebsplan!$I170</f>
        <v>44349</v>
      </c>
      <c r="E154" s="17" t="n">
        <f aca="false">IF($I154=0,0,I154-[2]Betriebsplan!$T$8)</f>
        <v>44349.3069444444</v>
      </c>
      <c r="F154" s="17" t="n">
        <f aca="false">IF($I154=0,0,I154+[2]Betriebsplan!$U$8)</f>
        <v>44349.3902777778</v>
      </c>
      <c r="G154" s="17" t="n">
        <f aca="false">IF($J154=0,0,J154-[2]Betriebsplan!$T$8)</f>
        <v>0</v>
      </c>
      <c r="H154" s="17" t="n">
        <f aca="false">IF($J154=0,0,J154+[2]Betriebsplan!$U$8)</f>
        <v>0</v>
      </c>
      <c r="I154" s="17" t="n">
        <f aca="false">VLOOKUP(D154,[2]Betriebsplan!I$1:J$65536,2)</f>
        <v>44349.3902777778</v>
      </c>
      <c r="J154" s="17" t="n">
        <f aca="false">VLOOKUP($D154,[2]Betriebsplan!$I$1:K$65536,3)</f>
        <v>0</v>
      </c>
    </row>
    <row r="155" customFormat="false" ht="15.75" hidden="false" customHeight="true" outlineLevel="0" collapsed="false">
      <c r="C155" s="15" t="n">
        <f aca="false">IF(VLOOKUP(D155,[2]Feiertage!G$12:H$125,2)=1,1,WEEKDAY(D155))</f>
        <v>5</v>
      </c>
      <c r="D155" s="16" t="n">
        <f aca="false">[2]Betriebsplan!$I171</f>
        <v>44350</v>
      </c>
      <c r="E155" s="17" t="n">
        <f aca="false">IF($I155=0,0,I155-[2]Betriebsplan!$T$8)</f>
        <v>44350.3486111111</v>
      </c>
      <c r="F155" s="17" t="n">
        <f aca="false">IF($I155=0,0,I155+[2]Betriebsplan!$U$8)</f>
        <v>44350.4319444444</v>
      </c>
      <c r="G155" s="17" t="n">
        <f aca="false">IF($J155=0,0,J155-[2]Betriebsplan!$T$8)</f>
        <v>0</v>
      </c>
      <c r="H155" s="17" t="n">
        <f aca="false">IF($J155=0,0,J155+[2]Betriebsplan!$U$8)</f>
        <v>0</v>
      </c>
      <c r="I155" s="17" t="n">
        <f aca="false">VLOOKUP(D155,[2]Betriebsplan!I$1:J$65536,2)</f>
        <v>44350.4319444444</v>
      </c>
      <c r="J155" s="17" t="n">
        <f aca="false">VLOOKUP($D155,[2]Betriebsplan!$I$1:K$65536,3)</f>
        <v>0</v>
      </c>
    </row>
    <row r="156" customFormat="false" ht="15.75" hidden="false" customHeight="true" outlineLevel="0" collapsed="false">
      <c r="C156" s="15" t="n">
        <f aca="false">IF(VLOOKUP(D156,[2]Feiertage!G$12:H$125,2)=1,1,WEEKDAY(D156))</f>
        <v>6</v>
      </c>
      <c r="D156" s="16" t="n">
        <f aca="false">[2]Betriebsplan!$I172</f>
        <v>44351</v>
      </c>
      <c r="E156" s="17" t="n">
        <f aca="false">IF($I156=0,0,I156-[2]Betriebsplan!$T$8)</f>
        <v>44351.3951388889</v>
      </c>
      <c r="F156" s="17" t="n">
        <f aca="false">IF($I156=0,0,I156+[2]Betriebsplan!$U$8)</f>
        <v>44351.4784722222</v>
      </c>
      <c r="G156" s="17" t="n">
        <f aca="false">IF($J156=0,0,J156-[2]Betriebsplan!$T$8)</f>
        <v>0</v>
      </c>
      <c r="H156" s="17" t="n">
        <f aca="false">IF($J156=0,0,J156+[2]Betriebsplan!$U$8)</f>
        <v>0</v>
      </c>
      <c r="I156" s="17" t="n">
        <f aca="false">VLOOKUP(D156,[2]Betriebsplan!I$1:J$65536,2)</f>
        <v>44351.4784722222</v>
      </c>
      <c r="J156" s="17" t="n">
        <f aca="false">VLOOKUP($D156,[2]Betriebsplan!$I$1:K$65536,3)</f>
        <v>0</v>
      </c>
    </row>
    <row r="157" customFormat="false" ht="15.75" hidden="false" customHeight="true" outlineLevel="0" collapsed="false">
      <c r="C157" s="15" t="n">
        <f aca="false">IF(VLOOKUP(D157,[2]Feiertage!G$12:H$125,2)=1,1,WEEKDAY(D157))</f>
        <v>7</v>
      </c>
      <c r="D157" s="16" t="n">
        <f aca="false">[2]Betriebsplan!$I173</f>
        <v>44352</v>
      </c>
      <c r="E157" s="17" t="n">
        <f aca="false">IF($I157=0,0,I157-[2]Betriebsplan!$T$8)</f>
        <v>44352.4423611111</v>
      </c>
      <c r="F157" s="17" t="n">
        <f aca="false">IF($I157=0,0,I157+[2]Betriebsplan!$U$8)</f>
        <v>44352.5256944444</v>
      </c>
      <c r="G157" s="17" t="n">
        <f aca="false">IF($J157=0,0,J157-[2]Betriebsplan!$T$8)</f>
        <v>0</v>
      </c>
      <c r="H157" s="17" t="n">
        <f aca="false">IF($J157=0,0,J157+[2]Betriebsplan!$U$8)</f>
        <v>0</v>
      </c>
      <c r="I157" s="17" t="n">
        <f aca="false">VLOOKUP(D157,[2]Betriebsplan!I$1:J$65536,2)</f>
        <v>44352.5256944444</v>
      </c>
      <c r="J157" s="17" t="n">
        <f aca="false">VLOOKUP($D157,[2]Betriebsplan!$I$1:K$65536,3)</f>
        <v>0</v>
      </c>
    </row>
    <row r="158" customFormat="false" ht="15.75" hidden="false" customHeight="true" outlineLevel="0" collapsed="false">
      <c r="C158" s="15" t="n">
        <f aca="false">IF(VLOOKUP(D158,[2]Feiertage!G$12:H$125,2)=1,1,WEEKDAY(D158))</f>
        <v>1</v>
      </c>
      <c r="D158" s="16" t="n">
        <f aca="false">[2]Betriebsplan!$I174</f>
        <v>44353</v>
      </c>
      <c r="E158" s="17" t="n">
        <f aca="false">IF($I158=0,0,I158-[2]Betriebsplan!$T$8)</f>
        <v>0</v>
      </c>
      <c r="F158" s="17" t="n">
        <f aca="false">IF($I158=0,0,I158+[2]Betriebsplan!$U$8)</f>
        <v>0</v>
      </c>
      <c r="G158" s="17" t="n">
        <f aca="false">IF($J158=0,0,J158-[2]Betriebsplan!$T$8)</f>
        <v>44353.4847222222</v>
      </c>
      <c r="H158" s="17" t="n">
        <f aca="false">IF($J158=0,0,J158+[2]Betriebsplan!$U$8)</f>
        <v>44353.5680555556</v>
      </c>
      <c r="I158" s="17" t="n">
        <f aca="false">VLOOKUP(D158,[2]Betriebsplan!I$1:J$65536,2)</f>
        <v>0</v>
      </c>
      <c r="J158" s="17" t="n">
        <f aca="false">VLOOKUP($D158,[2]Betriebsplan!$I$1:K$65536,3)</f>
        <v>44353.5680555556</v>
      </c>
    </row>
    <row r="159" customFormat="false" ht="15.75" hidden="false" customHeight="true" outlineLevel="0" collapsed="false">
      <c r="C159" s="15" t="n">
        <f aca="false">IF(VLOOKUP(D159,[2]Feiertage!G$12:H$125,2)=1,1,WEEKDAY(D159))</f>
        <v>2</v>
      </c>
      <c r="D159" s="16" t="n">
        <f aca="false">[2]Betriebsplan!$I175</f>
        <v>44354</v>
      </c>
      <c r="E159" s="17" t="n">
        <f aca="false">IF($I159=0,0,I159-[2]Betriebsplan!$T$8)</f>
        <v>0</v>
      </c>
      <c r="F159" s="17" t="n">
        <f aca="false">IF($I159=0,0,I159+[2]Betriebsplan!$U$8)</f>
        <v>0</v>
      </c>
      <c r="G159" s="17" t="n">
        <f aca="false">IF($J159=0,0,J159-[2]Betriebsplan!$T$8)</f>
        <v>44354.5180555556</v>
      </c>
      <c r="H159" s="17" t="n">
        <f aca="false">IF($J159=0,0,J159+[2]Betriebsplan!$U$8)</f>
        <v>44354.6013888889</v>
      </c>
      <c r="I159" s="17" t="n">
        <f aca="false">VLOOKUP(D159,[2]Betriebsplan!I$1:J$65536,2)</f>
        <v>0</v>
      </c>
      <c r="J159" s="17" t="n">
        <f aca="false">VLOOKUP($D159,[2]Betriebsplan!$I$1:K$65536,3)</f>
        <v>44354.6013888889</v>
      </c>
    </row>
    <row r="160" customFormat="false" ht="15.75" hidden="false" customHeight="true" outlineLevel="0" collapsed="false">
      <c r="C160" s="15" t="n">
        <f aca="false">IF(VLOOKUP(D160,[2]Feiertage!G$12:H$125,2)=1,1,WEEKDAY(D160))</f>
        <v>3</v>
      </c>
      <c r="D160" s="16" t="n">
        <f aca="false">[2]Betriebsplan!$I176</f>
        <v>44355</v>
      </c>
      <c r="E160" s="17" t="n">
        <f aca="false">IF($I160=0,0,I160-[2]Betriebsplan!$T$8)</f>
        <v>0</v>
      </c>
      <c r="F160" s="17" t="n">
        <f aca="false">IF($I160=0,0,I160+[2]Betriebsplan!$U$8)</f>
        <v>0</v>
      </c>
      <c r="G160" s="17" t="n">
        <f aca="false">IF($J160=0,0,J160-[2]Betriebsplan!$T$8)</f>
        <v>44355.5465277778</v>
      </c>
      <c r="H160" s="17" t="n">
        <f aca="false">IF($J160=0,0,J160+[2]Betriebsplan!$U$8)</f>
        <v>44355.6298611111</v>
      </c>
      <c r="I160" s="17" t="n">
        <f aca="false">VLOOKUP(D160,[2]Betriebsplan!I$1:J$65536,2)</f>
        <v>0</v>
      </c>
      <c r="J160" s="17" t="n">
        <f aca="false">VLOOKUP($D160,[2]Betriebsplan!$I$1:K$65536,3)</f>
        <v>44355.6298611111</v>
      </c>
    </row>
    <row r="161" customFormat="false" ht="15.75" hidden="false" customHeight="true" outlineLevel="0" collapsed="false">
      <c r="C161" s="15" t="n">
        <f aca="false">IF(VLOOKUP(D161,[2]Feiertage!G$12:H$125,2)=1,1,WEEKDAY(D161))</f>
        <v>4</v>
      </c>
      <c r="D161" s="16" t="n">
        <f aca="false">[2]Betriebsplan!$I177</f>
        <v>44356</v>
      </c>
      <c r="E161" s="17" t="n">
        <f aca="false">IF($I161=0,0,I161-[2]Betriebsplan!$T$8)</f>
        <v>0</v>
      </c>
      <c r="F161" s="17" t="n">
        <f aca="false">IF($I161=0,0,I161+[2]Betriebsplan!$U$8)</f>
        <v>0</v>
      </c>
      <c r="G161" s="17" t="n">
        <f aca="false">IF($J161=0,0,J161-[2]Betriebsplan!$T$8)</f>
        <v>44356.5729166667</v>
      </c>
      <c r="H161" s="17" t="n">
        <f aca="false">IF($J161=0,0,J161+[2]Betriebsplan!$U$8)</f>
        <v>44356.65625</v>
      </c>
      <c r="I161" s="17" t="n">
        <f aca="false">VLOOKUP(D161,[2]Betriebsplan!I$1:J$65536,2)</f>
        <v>0</v>
      </c>
      <c r="J161" s="17" t="n">
        <f aca="false">VLOOKUP($D161,[2]Betriebsplan!$I$1:K$65536,3)</f>
        <v>44356.65625</v>
      </c>
    </row>
    <row r="162" customFormat="false" ht="15.75" hidden="false" customHeight="true" outlineLevel="0" collapsed="false">
      <c r="C162" s="15" t="n">
        <f aca="false">IF(VLOOKUP(D162,[2]Feiertage!G$12:H$125,2)=1,1,WEEKDAY(D162))</f>
        <v>5</v>
      </c>
      <c r="D162" s="16" t="n">
        <f aca="false">[2]Betriebsplan!$I178</f>
        <v>44357</v>
      </c>
      <c r="E162" s="17" t="n">
        <f aca="false">IF($I162=0,0,I162-[2]Betriebsplan!$T$8)</f>
        <v>0</v>
      </c>
      <c r="F162" s="17" t="n">
        <f aca="false">IF($I162=0,0,I162+[2]Betriebsplan!$U$8)</f>
        <v>0</v>
      </c>
      <c r="G162" s="17" t="n">
        <f aca="false">IF($J162=0,0,J162-[2]Betriebsplan!$T$8)</f>
        <v>44357.5986111111</v>
      </c>
      <c r="H162" s="17" t="n">
        <f aca="false">IF($J162=0,0,J162+[2]Betriebsplan!$U$8)</f>
        <v>44357.6819444444</v>
      </c>
      <c r="I162" s="17" t="n">
        <f aca="false">VLOOKUP(D162,[2]Betriebsplan!I$1:J$65536,2)</f>
        <v>0</v>
      </c>
      <c r="J162" s="17" t="n">
        <f aca="false">VLOOKUP($D162,[2]Betriebsplan!$I$1:K$65536,3)</f>
        <v>44357.6819444444</v>
      </c>
    </row>
    <row r="163" customFormat="false" ht="15.75" hidden="false" customHeight="true" outlineLevel="0" collapsed="false">
      <c r="C163" s="15" t="n">
        <f aca="false">IF(VLOOKUP(D163,[2]Feiertage!G$12:H$125,2)=1,1,WEEKDAY(D163))</f>
        <v>6</v>
      </c>
      <c r="D163" s="16" t="n">
        <f aca="false">[2]Betriebsplan!$I179</f>
        <v>44358</v>
      </c>
      <c r="E163" s="17" t="n">
        <f aca="false">IF($I163=0,0,I163-[2]Betriebsplan!$T$8)</f>
        <v>0</v>
      </c>
      <c r="F163" s="17" t="n">
        <f aca="false">IF($I163=0,0,I163+[2]Betriebsplan!$U$8)</f>
        <v>0</v>
      </c>
      <c r="G163" s="17" t="n">
        <f aca="false">IF($J163=0,0,J163-[2]Betriebsplan!$T$8)</f>
        <v>44358.6215277778</v>
      </c>
      <c r="H163" s="17" t="n">
        <f aca="false">IF($J163=0,0,J163+[2]Betriebsplan!$U$8)</f>
        <v>44358.7048611111</v>
      </c>
      <c r="I163" s="17" t="n">
        <f aca="false">VLOOKUP(D163,[2]Betriebsplan!I$1:J$65536,2)</f>
        <v>0</v>
      </c>
      <c r="J163" s="17" t="n">
        <f aca="false">VLOOKUP($D163,[2]Betriebsplan!$I$1:K$65536,3)</f>
        <v>44358.7048611111</v>
      </c>
    </row>
    <row r="164" customFormat="false" ht="15.75" hidden="false" customHeight="true" outlineLevel="0" collapsed="false">
      <c r="C164" s="15" t="n">
        <f aca="false">IF(VLOOKUP(D164,[2]Feiertage!G$12:H$125,2)=1,1,WEEKDAY(D164))</f>
        <v>7</v>
      </c>
      <c r="D164" s="16" t="n">
        <f aca="false">[2]Betriebsplan!$I180</f>
        <v>44359</v>
      </c>
      <c r="E164" s="17" t="n">
        <f aca="false">IF($I164=0,0,I164-[2]Betriebsplan!$T$8)</f>
        <v>0</v>
      </c>
      <c r="F164" s="17" t="n">
        <f aca="false">IF($I164=0,0,I164+[2]Betriebsplan!$U$8)</f>
        <v>0</v>
      </c>
      <c r="G164" s="17" t="n">
        <f aca="false">IF($J164=0,0,J164-[2]Betriebsplan!$T$8)</f>
        <v>44359.64375</v>
      </c>
      <c r="H164" s="17" t="n">
        <f aca="false">IF($J164=0,0,J164+[2]Betriebsplan!$U$8)</f>
        <v>44359.7270833333</v>
      </c>
      <c r="I164" s="17" t="n">
        <f aca="false">VLOOKUP(D164,[2]Betriebsplan!I$1:J$65536,2)</f>
        <v>0</v>
      </c>
      <c r="J164" s="17" t="n">
        <f aca="false">VLOOKUP($D164,[2]Betriebsplan!$I$1:K$65536,3)</f>
        <v>44359.7270833333</v>
      </c>
    </row>
    <row r="165" customFormat="false" ht="15.75" hidden="false" customHeight="true" outlineLevel="0" collapsed="false">
      <c r="C165" s="15" t="n">
        <f aca="false">IF(VLOOKUP(D165,[2]Feiertage!G$12:H$125,2)=1,1,WEEKDAY(D165))</f>
        <v>1</v>
      </c>
      <c r="D165" s="16" t="n">
        <f aca="false">[2]Betriebsplan!$I181</f>
        <v>44360</v>
      </c>
      <c r="E165" s="17" t="n">
        <f aca="false">IF($I165=0,0,I165-[2]Betriebsplan!$T$8)</f>
        <v>0</v>
      </c>
      <c r="F165" s="17" t="n">
        <f aca="false">IF($I165=0,0,I165+[2]Betriebsplan!$U$8)</f>
        <v>0</v>
      </c>
      <c r="G165" s="17" t="n">
        <f aca="false">IF($J165=0,0,J165-[2]Betriebsplan!$T$8)</f>
        <v>44360.6666666667</v>
      </c>
      <c r="H165" s="17" t="n">
        <f aca="false">IF($J165=0,0,J165+[2]Betriebsplan!$U$8)</f>
        <v>44360.75</v>
      </c>
      <c r="I165" s="17" t="n">
        <f aca="false">VLOOKUP(D165,[2]Betriebsplan!I$1:J$65536,2)</f>
        <v>0</v>
      </c>
      <c r="J165" s="17" t="n">
        <f aca="false">VLOOKUP($D165,[2]Betriebsplan!$I$1:K$65536,3)</f>
        <v>44360.75</v>
      </c>
    </row>
    <row r="166" customFormat="false" ht="15.75" hidden="false" customHeight="true" outlineLevel="0" collapsed="false">
      <c r="C166" s="15" t="n">
        <f aca="false">IF(VLOOKUP(D166,[2]Feiertage!G$12:H$125,2)=1,1,WEEKDAY(D166))</f>
        <v>2</v>
      </c>
      <c r="D166" s="16" t="n">
        <f aca="false">[2]Betriebsplan!$I182</f>
        <v>44361</v>
      </c>
      <c r="E166" s="17" t="n">
        <f aca="false">IF($I166=0,0,I166-[2]Betriebsplan!$T$8)</f>
        <v>0</v>
      </c>
      <c r="F166" s="17" t="n">
        <f aca="false">IF($I166=0,0,I166+[2]Betriebsplan!$U$8)</f>
        <v>0</v>
      </c>
      <c r="G166" s="17" t="n">
        <f aca="false">IF($J166=0,0,J166-[2]Betriebsplan!$T$8)</f>
        <v>44361.6902777778</v>
      </c>
      <c r="H166" s="17" t="n">
        <f aca="false">IF($J166=0,0,J166+[2]Betriebsplan!$U$8)</f>
        <v>44361.7736111111</v>
      </c>
      <c r="I166" s="17" t="n">
        <f aca="false">VLOOKUP(D166,[2]Betriebsplan!I$1:J$65536,2)</f>
        <v>0</v>
      </c>
      <c r="J166" s="17" t="n">
        <f aca="false">VLOOKUP($D166,[2]Betriebsplan!$I$1:K$65536,3)</f>
        <v>44361.7736111111</v>
      </c>
    </row>
    <row r="167" customFormat="false" ht="15.75" hidden="false" customHeight="true" outlineLevel="0" collapsed="false">
      <c r="C167" s="15" t="n">
        <f aca="false">IF(VLOOKUP(D167,[2]Feiertage!G$12:H$125,2)=1,1,WEEKDAY(D167))</f>
        <v>3</v>
      </c>
      <c r="D167" s="16" t="n">
        <f aca="false">[2]Betriebsplan!$I183</f>
        <v>44362</v>
      </c>
      <c r="E167" s="17" t="n">
        <f aca="false">IF($I167=0,0,I167-[2]Betriebsplan!$T$8)</f>
        <v>44362.2111111111</v>
      </c>
      <c r="F167" s="17" t="n">
        <f aca="false">IF($I167=0,0,I167+[2]Betriebsplan!$U$8)</f>
        <v>44362.2944444445</v>
      </c>
      <c r="G167" s="17" t="n">
        <f aca="false">IF($J167=0,0,J167-[2]Betriebsplan!$T$8)</f>
        <v>44362.7159722222</v>
      </c>
      <c r="H167" s="17" t="n">
        <f aca="false">IF($J167=0,0,J167+[2]Betriebsplan!$U$8)</f>
        <v>44362.7993055556</v>
      </c>
      <c r="I167" s="17" t="n">
        <f aca="false">VLOOKUP(D167,[2]Betriebsplan!I$1:J$65536,2)</f>
        <v>44362.2944444445</v>
      </c>
      <c r="J167" s="17" t="n">
        <f aca="false">VLOOKUP($D167,[2]Betriebsplan!$I$1:K$65536,3)</f>
        <v>44362.7993055556</v>
      </c>
    </row>
    <row r="168" customFormat="false" ht="15.75" hidden="false" customHeight="true" outlineLevel="0" collapsed="false">
      <c r="C168" s="15" t="n">
        <f aca="false">IF(VLOOKUP(D168,[2]Feiertage!G$12:H$125,2)=1,1,WEEKDAY(D168))</f>
        <v>4</v>
      </c>
      <c r="D168" s="16" t="n">
        <f aca="false">[2]Betriebsplan!$I184</f>
        <v>44363</v>
      </c>
      <c r="E168" s="17" t="n">
        <f aca="false">IF($I168=0,0,I168-[2]Betriebsplan!$T$8)</f>
        <v>0</v>
      </c>
      <c r="F168" s="17" t="n">
        <f aca="false">IF($I168=0,0,I168+[2]Betriebsplan!$U$8)</f>
        <v>0</v>
      </c>
      <c r="G168" s="17" t="n">
        <f aca="false">IF($J168=0,0,J168-[2]Betriebsplan!$T$8)</f>
        <v>44363.7444444444</v>
      </c>
      <c r="H168" s="17" t="n">
        <f aca="false">IF($J168=0,0,J168+[2]Betriebsplan!$U$8)</f>
        <v>44363.8277777778</v>
      </c>
      <c r="I168" s="17" t="n">
        <f aca="false">VLOOKUP(D168,[2]Betriebsplan!I$1:J$65536,2)</f>
        <v>0</v>
      </c>
      <c r="J168" s="17" t="n">
        <f aca="false">VLOOKUP($D168,[2]Betriebsplan!$I$1:K$65536,3)</f>
        <v>44363.8277777778</v>
      </c>
    </row>
    <row r="169" customFormat="false" ht="15.75" hidden="false" customHeight="true" outlineLevel="0" collapsed="false">
      <c r="C169" s="15" t="n">
        <f aca="false">IF(VLOOKUP(D169,[2]Feiertage!G$12:H$125,2)=1,1,WEEKDAY(D169))</f>
        <v>5</v>
      </c>
      <c r="D169" s="16" t="n">
        <f aca="false">[2]Betriebsplan!$I185</f>
        <v>44364</v>
      </c>
      <c r="E169" s="17" t="n">
        <f aca="false">IF($I169=0,0,I169-[2]Betriebsplan!$T$8)</f>
        <v>44364.2743055556</v>
      </c>
      <c r="F169" s="17" t="n">
        <f aca="false">IF($I169=0,0,I169+[2]Betriebsplan!$U$8)</f>
        <v>44364.3576388889</v>
      </c>
      <c r="G169" s="17" t="n">
        <f aca="false">IF($J169=0,0,J169-[2]Betriebsplan!$T$8)</f>
        <v>0</v>
      </c>
      <c r="H169" s="17" t="n">
        <f aca="false">IF($J169=0,0,J169+[2]Betriebsplan!$U$8)</f>
        <v>0</v>
      </c>
      <c r="I169" s="17" t="n">
        <f aca="false">VLOOKUP(D169,[2]Betriebsplan!I$1:J$65536,2)</f>
        <v>44364.3576388889</v>
      </c>
      <c r="J169" s="17" t="n">
        <f aca="false">VLOOKUP($D169,[2]Betriebsplan!$I$1:K$65536,3)</f>
        <v>0</v>
      </c>
    </row>
    <row r="170" customFormat="false" ht="15.75" hidden="false" customHeight="true" outlineLevel="0" collapsed="false">
      <c r="C170" s="15" t="n">
        <f aca="false">IF(VLOOKUP(D170,[2]Feiertage!G$12:H$125,2)=1,1,WEEKDAY(D170))</f>
        <v>6</v>
      </c>
      <c r="D170" s="16" t="n">
        <f aca="false">[2]Betriebsplan!$I186</f>
        <v>44365</v>
      </c>
      <c r="E170" s="17" t="n">
        <f aca="false">IF($I170=0,0,I170-[2]Betriebsplan!$T$8)</f>
        <v>44365.3104166667</v>
      </c>
      <c r="F170" s="17" t="n">
        <f aca="false">IF($I170=0,0,I170+[2]Betriebsplan!$U$8)</f>
        <v>44365.39375</v>
      </c>
      <c r="G170" s="17" t="n">
        <f aca="false">IF($J170=0,0,J170-[2]Betriebsplan!$T$8)</f>
        <v>44365.8152777778</v>
      </c>
      <c r="H170" s="17" t="n">
        <f aca="false">IF($J170=0,0,J170+[2]Betriebsplan!$U$8)</f>
        <v>44365.8986111111</v>
      </c>
      <c r="I170" s="17" t="n">
        <f aca="false">VLOOKUP(D170,[2]Betriebsplan!I$1:J$65536,2)</f>
        <v>44365.39375</v>
      </c>
      <c r="J170" s="17" t="n">
        <f aca="false">VLOOKUP($D170,[2]Betriebsplan!$I$1:K$65536,3)</f>
        <v>44365.8986111111</v>
      </c>
    </row>
    <row r="171" customFormat="false" ht="15.75" hidden="false" customHeight="true" outlineLevel="0" collapsed="false">
      <c r="C171" s="15" t="n">
        <f aca="false">IF(VLOOKUP(D171,[2]Feiertage!G$12:H$125,2)=1,1,WEEKDAY(D171))</f>
        <v>7</v>
      </c>
      <c r="D171" s="16" t="n">
        <f aca="false">[2]Betriebsplan!$I187</f>
        <v>44366</v>
      </c>
      <c r="E171" s="17" t="n">
        <f aca="false">IF($I171=0,0,I171-[2]Betriebsplan!$T$8)</f>
        <v>44366.35</v>
      </c>
      <c r="F171" s="17" t="n">
        <f aca="false">IF($I171=0,0,I171+[2]Betriebsplan!$U$8)</f>
        <v>44366.4333333333</v>
      </c>
      <c r="G171" s="17" t="n">
        <f aca="false">IF($J171=0,0,J171-[2]Betriebsplan!$T$8)</f>
        <v>44366.8590277778</v>
      </c>
      <c r="H171" s="17" t="n">
        <f aca="false">IF($J171=0,0,J171+[2]Betriebsplan!$U$8)</f>
        <v>44366.9423611111</v>
      </c>
      <c r="I171" s="17" t="n">
        <f aca="false">VLOOKUP(D171,[2]Betriebsplan!I$1:J$65536,2)</f>
        <v>44366.4333333333</v>
      </c>
      <c r="J171" s="17" t="n">
        <f aca="false">VLOOKUP($D171,[2]Betriebsplan!$I$1:K$65536,3)</f>
        <v>44366.9423611111</v>
      </c>
    </row>
    <row r="172" customFormat="false" ht="15.75" hidden="false" customHeight="true" outlineLevel="0" collapsed="false">
      <c r="C172" s="15" t="n">
        <f aca="false">IF(VLOOKUP(D172,[2]Feiertage!G$12:H$125,2)=1,1,WEEKDAY(D172))</f>
        <v>1</v>
      </c>
      <c r="D172" s="16" t="n">
        <f aca="false">[2]Betriebsplan!$I188</f>
        <v>44367</v>
      </c>
      <c r="E172" s="17" t="n">
        <f aca="false">IF($I172=0,0,I172-[2]Betriebsplan!$T$8)</f>
        <v>44367.3951388889</v>
      </c>
      <c r="F172" s="17" t="n">
        <f aca="false">IF($I172=0,0,I172+[2]Betriebsplan!$U$8)</f>
        <v>44367.4784722222</v>
      </c>
      <c r="G172" s="17" t="n">
        <f aca="false">IF($J172=0,0,J172-[2]Betriebsplan!$T$8)</f>
        <v>44367.9069444444</v>
      </c>
      <c r="H172" s="17" t="n">
        <f aca="false">IF($J172=0,0,J172+[2]Betriebsplan!$U$8)</f>
        <v>44367.9902777778</v>
      </c>
      <c r="I172" s="17" t="n">
        <f aca="false">VLOOKUP(D172,[2]Betriebsplan!I$1:J$65536,2)</f>
        <v>44367.4784722222</v>
      </c>
      <c r="J172" s="17" t="n">
        <f aca="false">VLOOKUP($D172,[2]Betriebsplan!$I$1:K$65536,3)</f>
        <v>44367.9902777778</v>
      </c>
    </row>
    <row r="173" customFormat="false" ht="15.75" hidden="false" customHeight="true" outlineLevel="0" collapsed="false">
      <c r="C173" s="15" t="n">
        <f aca="false">IF(VLOOKUP(D173,[2]Feiertage!G$12:H$125,2)=1,1,WEEKDAY(D173))</f>
        <v>2</v>
      </c>
      <c r="D173" s="16" t="n">
        <f aca="false">[2]Betriebsplan!$I189</f>
        <v>44368</v>
      </c>
      <c r="E173" s="17" t="n">
        <f aca="false">IF($I173=0,0,I173-[2]Betriebsplan!$T$8)</f>
        <v>44368.4423611111</v>
      </c>
      <c r="F173" s="17" t="n">
        <f aca="false">IF($I173=0,0,I173+[2]Betriebsplan!$U$8)</f>
        <v>44368.5256944444</v>
      </c>
      <c r="G173" s="17" t="n">
        <f aca="false">IF($J173=0,0,J173-[2]Betriebsplan!$T$8)</f>
        <v>0</v>
      </c>
      <c r="H173" s="17" t="n">
        <f aca="false">IF($J173=0,0,J173+[2]Betriebsplan!$U$8)</f>
        <v>0</v>
      </c>
      <c r="I173" s="17" t="n">
        <f aca="false">VLOOKUP(D173,[2]Betriebsplan!I$1:J$65536,2)</f>
        <v>44368.5256944444</v>
      </c>
      <c r="J173" s="17" t="n">
        <f aca="false">VLOOKUP($D173,[2]Betriebsplan!$I$1:K$65536,3)</f>
        <v>0</v>
      </c>
    </row>
    <row r="174" customFormat="false" ht="15.75" hidden="false" customHeight="true" outlineLevel="0" collapsed="false">
      <c r="C174" s="15" t="n">
        <f aca="false">IF(VLOOKUP(D174,[2]Feiertage!G$12:H$125,2)=1,1,WEEKDAY(D174))</f>
        <v>3</v>
      </c>
      <c r="D174" s="16" t="n">
        <f aca="false">[2]Betriebsplan!$I190</f>
        <v>44369</v>
      </c>
      <c r="E174" s="17" t="n">
        <f aca="false">IF($I174=0,0,I174-[2]Betriebsplan!$T$8)</f>
        <v>0</v>
      </c>
      <c r="F174" s="17" t="n">
        <f aca="false">IF($I174=0,0,I174+[2]Betriebsplan!$U$8)</f>
        <v>0</v>
      </c>
      <c r="G174" s="17" t="n">
        <f aca="false">IF($J174=0,0,J174-[2]Betriebsplan!$T$8)</f>
        <v>44369.4861111111</v>
      </c>
      <c r="H174" s="17" t="n">
        <f aca="false">IF($J174=0,0,J174+[2]Betriebsplan!$U$8)</f>
        <v>44369.5694444445</v>
      </c>
      <c r="I174" s="17" t="n">
        <f aca="false">VLOOKUP(D174,[2]Betriebsplan!I$1:J$65536,2)</f>
        <v>0</v>
      </c>
      <c r="J174" s="17" t="n">
        <f aca="false">VLOOKUP($D174,[2]Betriebsplan!$I$1:K$65536,3)</f>
        <v>44369.5694444445</v>
      </c>
    </row>
    <row r="175" customFormat="false" ht="15.75" hidden="false" customHeight="true" outlineLevel="0" collapsed="false">
      <c r="C175" s="15" t="n">
        <f aca="false">IF(VLOOKUP(D175,[2]Feiertage!G$12:H$125,2)=1,1,WEEKDAY(D175))</f>
        <v>4</v>
      </c>
      <c r="D175" s="16" t="n">
        <f aca="false">[2]Betriebsplan!$I191</f>
        <v>44370</v>
      </c>
      <c r="E175" s="17" t="n">
        <f aca="false">IF($I175=0,0,I175-[2]Betriebsplan!$T$8)</f>
        <v>0</v>
      </c>
      <c r="F175" s="17" t="n">
        <f aca="false">IF($I175=0,0,I175+[2]Betriebsplan!$U$8)</f>
        <v>0</v>
      </c>
      <c r="G175" s="17" t="n">
        <f aca="false">IF($J175=0,0,J175-[2]Betriebsplan!$T$8)</f>
        <v>44370.5263888889</v>
      </c>
      <c r="H175" s="17" t="n">
        <f aca="false">IF($J175=0,0,J175+[2]Betriebsplan!$U$8)</f>
        <v>44370.6097222222</v>
      </c>
      <c r="I175" s="17" t="n">
        <f aca="false">VLOOKUP(D175,[2]Betriebsplan!I$1:J$65536,2)</f>
        <v>0</v>
      </c>
      <c r="J175" s="17" t="n">
        <f aca="false">VLOOKUP($D175,[2]Betriebsplan!$I$1:K$65536,3)</f>
        <v>44370.6097222222</v>
      </c>
    </row>
    <row r="176" customFormat="false" ht="15.75" hidden="false" customHeight="true" outlineLevel="0" collapsed="false">
      <c r="C176" s="15" t="n">
        <f aca="false">IF(VLOOKUP(D176,[2]Feiertage!G$12:H$125,2)=1,1,WEEKDAY(D176))</f>
        <v>5</v>
      </c>
      <c r="D176" s="16" t="n">
        <f aca="false">[2]Betriebsplan!$I192</f>
        <v>44371</v>
      </c>
      <c r="E176" s="17" t="n">
        <f aca="false">IF($I176=0,0,I176-[2]Betriebsplan!$T$8)</f>
        <v>0</v>
      </c>
      <c r="F176" s="17" t="n">
        <f aca="false">IF($I176=0,0,I176+[2]Betriebsplan!$U$8)</f>
        <v>0</v>
      </c>
      <c r="G176" s="17" t="n">
        <f aca="false">IF($J176=0,0,J176-[2]Betriebsplan!$T$8)</f>
        <v>44371.5638888889</v>
      </c>
      <c r="H176" s="17" t="n">
        <f aca="false">IF($J176=0,0,J176+[2]Betriebsplan!$U$8)</f>
        <v>44371.6472222222</v>
      </c>
      <c r="I176" s="17" t="n">
        <f aca="false">VLOOKUP(D176,[2]Betriebsplan!I$1:J$65536,2)</f>
        <v>0</v>
      </c>
      <c r="J176" s="17" t="n">
        <f aca="false">VLOOKUP($D176,[2]Betriebsplan!$I$1:K$65536,3)</f>
        <v>44371.6472222222</v>
      </c>
    </row>
    <row r="177" customFormat="false" ht="15.75" hidden="false" customHeight="true" outlineLevel="0" collapsed="false">
      <c r="C177" s="15" t="n">
        <f aca="false">IF(VLOOKUP(D177,[2]Feiertage!G$12:H$125,2)=1,1,WEEKDAY(D177))</f>
        <v>6</v>
      </c>
      <c r="D177" s="16" t="n">
        <f aca="false">[2]Betriebsplan!$I193</f>
        <v>44372</v>
      </c>
      <c r="E177" s="17" t="n">
        <f aca="false">IF($I177=0,0,I177-[2]Betriebsplan!$T$8)</f>
        <v>0</v>
      </c>
      <c r="F177" s="17" t="n">
        <f aca="false">IF($I177=0,0,I177+[2]Betriebsplan!$U$8)</f>
        <v>0</v>
      </c>
      <c r="G177" s="17" t="n">
        <f aca="false">IF($J177=0,0,J177-[2]Betriebsplan!$T$8)</f>
        <v>44372.5993055556</v>
      </c>
      <c r="H177" s="17" t="n">
        <f aca="false">IF($J177=0,0,J177+[2]Betriebsplan!$U$8)</f>
        <v>44372.6826388889</v>
      </c>
      <c r="I177" s="17" t="n">
        <f aca="false">VLOOKUP(D177,[2]Betriebsplan!I$1:J$65536,2)</f>
        <v>0</v>
      </c>
      <c r="J177" s="17" t="n">
        <f aca="false">VLOOKUP($D177,[2]Betriebsplan!$I$1:K$65536,3)</f>
        <v>44372.6826388889</v>
      </c>
    </row>
    <row r="178" customFormat="false" ht="15.75" hidden="false" customHeight="true" outlineLevel="0" collapsed="false">
      <c r="C178" s="15" t="n">
        <f aca="false">IF(VLOOKUP(D178,[2]Feiertage!G$12:H$125,2)=1,1,WEEKDAY(D178))</f>
        <v>7</v>
      </c>
      <c r="D178" s="16" t="n">
        <f aca="false">[2]Betriebsplan!$I194</f>
        <v>44373</v>
      </c>
      <c r="E178" s="17" t="n">
        <f aca="false">IF($I178=0,0,I178-[2]Betriebsplan!$T$8)</f>
        <v>0</v>
      </c>
      <c r="F178" s="17" t="n">
        <f aca="false">IF($I178=0,0,I178+[2]Betriebsplan!$U$8)</f>
        <v>0</v>
      </c>
      <c r="G178" s="17" t="n">
        <f aca="false">IF($J178=0,0,J178-[2]Betriebsplan!$T$8)</f>
        <v>44373.6333333333</v>
      </c>
      <c r="H178" s="17" t="n">
        <f aca="false">IF($J178=0,0,J178+[2]Betriebsplan!$U$8)</f>
        <v>44373.7166666667</v>
      </c>
      <c r="I178" s="17" t="n">
        <f aca="false">VLOOKUP(D178,[2]Betriebsplan!I$1:J$65536,2)</f>
        <v>0</v>
      </c>
      <c r="J178" s="17" t="n">
        <f aca="false">VLOOKUP($D178,[2]Betriebsplan!$I$1:K$65536,3)</f>
        <v>44373.7166666667</v>
      </c>
    </row>
    <row r="179" customFormat="false" ht="15.75" hidden="false" customHeight="true" outlineLevel="0" collapsed="false">
      <c r="C179" s="15" t="n">
        <f aca="false">IF(VLOOKUP(D179,[2]Feiertage!G$12:H$125,2)=1,1,WEEKDAY(D179))</f>
        <v>1</v>
      </c>
      <c r="D179" s="16" t="n">
        <f aca="false">[2]Betriebsplan!$I195</f>
        <v>44374</v>
      </c>
      <c r="E179" s="17" t="n">
        <f aca="false">IF($I179=0,0,I179-[2]Betriebsplan!$T$8)</f>
        <v>0</v>
      </c>
      <c r="F179" s="17" t="n">
        <f aca="false">IF($I179=0,0,I179+[2]Betriebsplan!$U$8)</f>
        <v>0</v>
      </c>
      <c r="G179" s="17" t="n">
        <f aca="false">IF($J179=0,0,J179-[2]Betriebsplan!$T$8)</f>
        <v>44374.6666666667</v>
      </c>
      <c r="H179" s="17" t="n">
        <f aca="false">IF($J179=0,0,J179+[2]Betriebsplan!$U$8)</f>
        <v>44374.75</v>
      </c>
      <c r="I179" s="17" t="n">
        <f aca="false">VLOOKUP(D179,[2]Betriebsplan!I$1:J$65536,2)</f>
        <v>0</v>
      </c>
      <c r="J179" s="17" t="n">
        <f aca="false">VLOOKUP($D179,[2]Betriebsplan!$I$1:K$65536,3)</f>
        <v>44374.75</v>
      </c>
    </row>
    <row r="180" customFormat="false" ht="15.75" hidden="false" customHeight="true" outlineLevel="0" collapsed="false">
      <c r="C180" s="15" t="n">
        <f aca="false">IF(VLOOKUP(D180,[2]Feiertage!G$12:H$125,2)=1,1,WEEKDAY(D180))</f>
        <v>2</v>
      </c>
      <c r="D180" s="16" t="n">
        <f aca="false">[2]Betriebsplan!$I196</f>
        <v>44375</v>
      </c>
      <c r="E180" s="17" t="n">
        <f aca="false">IF($I180=0,0,I180-[2]Betriebsplan!$T$8)</f>
        <v>0</v>
      </c>
      <c r="F180" s="17" t="n">
        <f aca="false">IF($I180=0,0,I180+[2]Betriebsplan!$U$8)</f>
        <v>0</v>
      </c>
      <c r="G180" s="17" t="n">
        <f aca="false">IF($J180=0,0,J180-[2]Betriebsplan!$T$8)</f>
        <v>44375.6986111111</v>
      </c>
      <c r="H180" s="17" t="n">
        <f aca="false">IF($J180=0,0,J180+[2]Betriebsplan!$U$8)</f>
        <v>44375.7819444445</v>
      </c>
      <c r="I180" s="17" t="n">
        <f aca="false">VLOOKUP(D180,[2]Betriebsplan!I$1:J$65536,2)</f>
        <v>0</v>
      </c>
      <c r="J180" s="17" t="n">
        <f aca="false">VLOOKUP($D180,[2]Betriebsplan!$I$1:K$65536,3)</f>
        <v>44375.7819444445</v>
      </c>
    </row>
    <row r="181" customFormat="false" ht="15.75" hidden="false" customHeight="true" outlineLevel="0" collapsed="false">
      <c r="C181" s="15" t="n">
        <f aca="false">IF(VLOOKUP(D181,[2]Feiertage!G$12:H$125,2)=1,1,WEEKDAY(D181))</f>
        <v>3</v>
      </c>
      <c r="D181" s="16" t="n">
        <f aca="false">[2]Betriebsplan!$I197</f>
        <v>44376</v>
      </c>
      <c r="E181" s="17" t="n">
        <f aca="false">IF($I181=0,0,I181-[2]Betriebsplan!$T$8)</f>
        <v>44376.2256944444</v>
      </c>
      <c r="F181" s="17" t="n">
        <f aca="false">IF($I181=0,0,I181+[2]Betriebsplan!$U$8)</f>
        <v>44376.3090277778</v>
      </c>
      <c r="G181" s="17" t="n">
        <f aca="false">IF($J181=0,0,J181-[2]Betriebsplan!$T$8)</f>
        <v>44376.7291666667</v>
      </c>
      <c r="H181" s="17" t="n">
        <f aca="false">IF($J181=0,0,J181+[2]Betriebsplan!$U$8)</f>
        <v>44376.8125</v>
      </c>
      <c r="I181" s="17" t="n">
        <f aca="false">VLOOKUP(D181,[2]Betriebsplan!I$1:J$65536,2)</f>
        <v>44376.3090277778</v>
      </c>
      <c r="J181" s="17" t="n">
        <f aca="false">VLOOKUP($D181,[2]Betriebsplan!$I$1:K$65536,3)</f>
        <v>44376.8125</v>
      </c>
    </row>
    <row r="182" customFormat="false" ht="15.75" hidden="false" customHeight="true" outlineLevel="0" collapsed="false">
      <c r="C182" s="15" t="n">
        <f aca="false">IF(VLOOKUP(D182,[2]Feiertage!G$12:H$125,2)=1,1,WEEKDAY(D182))</f>
        <v>4</v>
      </c>
      <c r="D182" s="16" t="n">
        <f aca="false">[2]Betriebsplan!$I198</f>
        <v>44377</v>
      </c>
      <c r="E182" s="17" t="n">
        <f aca="false">IF($I182=0,0,I182-[2]Betriebsplan!$T$8)</f>
        <v>44377.2569444444</v>
      </c>
      <c r="F182" s="17" t="n">
        <f aca="false">IF($I182=0,0,I182+[2]Betriebsplan!$U$8)</f>
        <v>44377.3402777778</v>
      </c>
      <c r="G182" s="17" t="n">
        <f aca="false">IF($J182=0,0,J182-[2]Betriebsplan!$T$8)</f>
        <v>0</v>
      </c>
      <c r="H182" s="17" t="n">
        <f aca="false">IF($J182=0,0,J182+[2]Betriebsplan!$U$8)</f>
        <v>0</v>
      </c>
      <c r="I182" s="17" t="n">
        <f aca="false">VLOOKUP(D182,[2]Betriebsplan!I$1:J$65536,2)</f>
        <v>44377.3402777778</v>
      </c>
      <c r="J182" s="17" t="n">
        <f aca="false">VLOOKUP($D182,[2]Betriebsplan!$I$1:K$65536,3)</f>
        <v>0</v>
      </c>
    </row>
    <row r="183" customFormat="false" ht="15.75" hidden="false" customHeight="true" outlineLevel="0" collapsed="false">
      <c r="C183" s="15" t="n">
        <f aca="false">IF(VLOOKUP(D183,[2]Feiertage!G$12:H$125,2)=1,1,WEEKDAY(D183))</f>
        <v>5</v>
      </c>
      <c r="D183" s="16" t="n">
        <f aca="false">[2]Betriebsplan!$I199</f>
        <v>44378</v>
      </c>
      <c r="E183" s="17" t="n">
        <f aca="false">IF($I183=0,0,I183-[2]Betriebsplan!$T$8)</f>
        <v>44378.2888888889</v>
      </c>
      <c r="F183" s="17" t="n">
        <f aca="false">IF($I183=0,0,I183+[2]Betriebsplan!$U$8)</f>
        <v>44378.3722222222</v>
      </c>
      <c r="G183" s="17" t="n">
        <f aca="false">IF($J183=0,0,J183-[2]Betriebsplan!$T$8)</f>
        <v>0</v>
      </c>
      <c r="H183" s="17" t="n">
        <f aca="false">IF($J183=0,0,J183+[2]Betriebsplan!$U$8)</f>
        <v>0</v>
      </c>
      <c r="I183" s="17" t="n">
        <f aca="false">VLOOKUP(D183,[2]Betriebsplan!I$1:J$65536,2)</f>
        <v>44378.3722222222</v>
      </c>
      <c r="J183" s="17" t="n">
        <f aca="false">VLOOKUP($D183,[2]Betriebsplan!$I$1:K$65536,3)</f>
        <v>0</v>
      </c>
    </row>
    <row r="184" customFormat="false" ht="15.75" hidden="false" customHeight="true" outlineLevel="0" collapsed="false">
      <c r="C184" s="15" t="n">
        <f aca="false">IF(VLOOKUP(D184,[2]Feiertage!G$12:H$125,2)=1,1,WEEKDAY(D184))</f>
        <v>6</v>
      </c>
      <c r="D184" s="16" t="n">
        <f aca="false">[2]Betriebsplan!$I200</f>
        <v>44379</v>
      </c>
      <c r="E184" s="17" t="n">
        <f aca="false">IF($I184=0,0,I184-[2]Betriebsplan!$T$8)</f>
        <v>44379.3236111111</v>
      </c>
      <c r="F184" s="17" t="n">
        <f aca="false">IF($I184=0,0,I184+[2]Betriebsplan!$U$8)</f>
        <v>44379.4069444444</v>
      </c>
      <c r="G184" s="17" t="n">
        <f aca="false">IF($J184=0,0,J184-[2]Betriebsplan!$T$8)</f>
        <v>44379.8298611111</v>
      </c>
      <c r="H184" s="17" t="n">
        <f aca="false">IF($J184=0,0,J184+[2]Betriebsplan!$U$8)</f>
        <v>44379.9131944444</v>
      </c>
      <c r="I184" s="17" t="n">
        <f aca="false">VLOOKUP(D184,[2]Betriebsplan!I$1:J$65536,2)</f>
        <v>44379.4069444444</v>
      </c>
      <c r="J184" s="17" t="n">
        <f aca="false">VLOOKUP($D184,[2]Betriebsplan!$I$1:K$65536,3)</f>
        <v>44379.9131944444</v>
      </c>
    </row>
    <row r="185" customFormat="false" ht="15.75" hidden="false" customHeight="true" outlineLevel="0" collapsed="false">
      <c r="C185" s="15" t="n">
        <f aca="false">IF(VLOOKUP(D185,[2]Feiertage!G$12:H$125,2)=1,1,WEEKDAY(D185))</f>
        <v>7</v>
      </c>
      <c r="D185" s="16" t="n">
        <f aca="false">[2]Betriebsplan!$I201</f>
        <v>44380</v>
      </c>
      <c r="E185" s="17" t="n">
        <f aca="false">IF($I185=0,0,I185-[2]Betriebsplan!$T$8)</f>
        <v>44380.3597222222</v>
      </c>
      <c r="F185" s="17" t="n">
        <f aca="false">IF($I185=0,0,I185+[2]Betriebsplan!$U$8)</f>
        <v>44380.4430555556</v>
      </c>
      <c r="G185" s="17" t="n">
        <f aca="false">IF($J185=0,0,J185-[2]Betriebsplan!$T$8)</f>
        <v>44380.8680555556</v>
      </c>
      <c r="H185" s="17" t="n">
        <f aca="false">IF($J185=0,0,J185+[2]Betriebsplan!$U$8)</f>
        <v>44380.9513888889</v>
      </c>
      <c r="I185" s="17" t="n">
        <f aca="false">VLOOKUP(D185,[2]Betriebsplan!I$1:J$65536,2)</f>
        <v>44380.4430555556</v>
      </c>
      <c r="J185" s="17" t="n">
        <f aca="false">VLOOKUP($D185,[2]Betriebsplan!$I$1:K$65536,3)</f>
        <v>44380.9513888889</v>
      </c>
    </row>
    <row r="186" customFormat="false" ht="15.75" hidden="false" customHeight="true" outlineLevel="0" collapsed="false">
      <c r="C186" s="15" t="n">
        <f aca="false">IF(VLOOKUP(D186,[2]Feiertage!G$12:H$125,2)=1,1,WEEKDAY(D186))</f>
        <v>1</v>
      </c>
      <c r="D186" s="16" t="n">
        <f aca="false">[2]Betriebsplan!$I202</f>
        <v>44381</v>
      </c>
      <c r="E186" s="17" t="n">
        <f aca="false">IF($I186=0,0,I186-[2]Betriebsplan!$T$8)</f>
        <v>44381.3979166667</v>
      </c>
      <c r="F186" s="17" t="n">
        <f aca="false">IF($I186=0,0,I186+[2]Betriebsplan!$U$8)</f>
        <v>44381.48125</v>
      </c>
      <c r="G186" s="17" t="n">
        <f aca="false">IF($J186=0,0,J186-[2]Betriebsplan!$T$8)</f>
        <v>44381.9104166667</v>
      </c>
      <c r="H186" s="17" t="n">
        <f aca="false">IF($J186=0,0,J186+[2]Betriebsplan!$U$8)</f>
        <v>44381.99375</v>
      </c>
      <c r="I186" s="17" t="n">
        <f aca="false">VLOOKUP(D186,[2]Betriebsplan!I$1:J$65536,2)</f>
        <v>44381.48125</v>
      </c>
      <c r="J186" s="17" t="n">
        <f aca="false">VLOOKUP($D186,[2]Betriebsplan!$I$1:K$65536,3)</f>
        <v>44381.99375</v>
      </c>
    </row>
    <row r="187" customFormat="false" ht="15.75" hidden="false" customHeight="true" outlineLevel="0" collapsed="false">
      <c r="C187" s="15" t="n">
        <f aca="false">IF(VLOOKUP(D187,[2]Feiertage!G$12:H$125,2)=1,1,WEEKDAY(D187))</f>
        <v>2</v>
      </c>
      <c r="D187" s="16" t="n">
        <f aca="false">[2]Betriebsplan!$I203</f>
        <v>44382</v>
      </c>
      <c r="E187" s="17" t="n">
        <f aca="false">IF($I187=0,0,I187-[2]Betriebsplan!$T$8)</f>
        <v>44382.4395833333</v>
      </c>
      <c r="F187" s="17" t="n">
        <f aca="false">IF($I187=0,0,I187+[2]Betriebsplan!$U$8)</f>
        <v>44382.5229166667</v>
      </c>
      <c r="G187" s="17" t="n">
        <f aca="false">IF($J187=0,0,J187-[2]Betriebsplan!$T$8)</f>
        <v>0</v>
      </c>
      <c r="H187" s="17" t="n">
        <f aca="false">IF($J187=0,0,J187+[2]Betriebsplan!$U$8)</f>
        <v>0</v>
      </c>
      <c r="I187" s="17" t="n">
        <f aca="false">VLOOKUP(D187,[2]Betriebsplan!I$1:J$65536,2)</f>
        <v>44382.5229166667</v>
      </c>
      <c r="J187" s="17" t="n">
        <f aca="false">VLOOKUP($D187,[2]Betriebsplan!$I$1:K$65536,3)</f>
        <v>0</v>
      </c>
    </row>
    <row r="188" customFormat="false" ht="15.75" hidden="false" customHeight="true" outlineLevel="0" collapsed="false">
      <c r="C188" s="15" t="n">
        <f aca="false">IF(VLOOKUP(D188,[2]Feiertage!G$12:H$125,2)=1,1,WEEKDAY(D188))</f>
        <v>3</v>
      </c>
      <c r="D188" s="16" t="n">
        <f aca="false">[2]Betriebsplan!$I204</f>
        <v>44383</v>
      </c>
      <c r="E188" s="17" t="n">
        <f aca="false">IF($I188=0,0,I188-[2]Betriebsplan!$T$8)</f>
        <v>0</v>
      </c>
      <c r="F188" s="17" t="n">
        <f aca="false">IF($I188=0,0,I188+[2]Betriebsplan!$U$8)</f>
        <v>0</v>
      </c>
      <c r="G188" s="17" t="n">
        <f aca="false">IF($J188=0,0,J188-[2]Betriebsplan!$T$8)</f>
        <v>44383.4805555556</v>
      </c>
      <c r="H188" s="17" t="n">
        <f aca="false">IF($J188=0,0,J188+[2]Betriebsplan!$U$8)</f>
        <v>44383.5638888889</v>
      </c>
      <c r="I188" s="17" t="n">
        <f aca="false">VLOOKUP(D188,[2]Betriebsplan!I$1:J$65536,2)</f>
        <v>0</v>
      </c>
      <c r="J188" s="17" t="n">
        <f aca="false">VLOOKUP($D188,[2]Betriebsplan!$I$1:K$65536,3)</f>
        <v>44383.5638888889</v>
      </c>
    </row>
    <row r="189" customFormat="false" ht="15.75" hidden="false" customHeight="true" outlineLevel="0" collapsed="false">
      <c r="C189" s="15" t="n">
        <f aca="false">IF(VLOOKUP(D189,[2]Feiertage!G$12:H$125,2)=1,1,WEEKDAY(D189))</f>
        <v>4</v>
      </c>
      <c r="D189" s="16" t="n">
        <f aca="false">[2]Betriebsplan!$I205</f>
        <v>44384</v>
      </c>
      <c r="E189" s="17" t="n">
        <f aca="false">IF($I189=0,0,I189-[2]Betriebsplan!$T$8)</f>
        <v>0</v>
      </c>
      <c r="F189" s="17" t="n">
        <f aca="false">IF($I189=0,0,I189+[2]Betriebsplan!$U$8)</f>
        <v>0</v>
      </c>
      <c r="G189" s="17" t="n">
        <f aca="false">IF($J189=0,0,J189-[2]Betriebsplan!$T$8)</f>
        <v>44384.5180555556</v>
      </c>
      <c r="H189" s="17" t="n">
        <f aca="false">IF($J189=0,0,J189+[2]Betriebsplan!$U$8)</f>
        <v>44384.6013888889</v>
      </c>
      <c r="I189" s="17" t="n">
        <f aca="false">VLOOKUP(D189,[2]Betriebsplan!I$1:J$65536,2)</f>
        <v>0</v>
      </c>
      <c r="J189" s="17" t="n">
        <f aca="false">VLOOKUP($D189,[2]Betriebsplan!$I$1:K$65536,3)</f>
        <v>44384.6013888889</v>
      </c>
    </row>
    <row r="190" customFormat="false" ht="15.75" hidden="false" customHeight="true" outlineLevel="0" collapsed="false">
      <c r="C190" s="15" t="n">
        <f aca="false">IF(VLOOKUP(D190,[2]Feiertage!G$12:H$125,2)=1,1,WEEKDAY(D190))</f>
        <v>5</v>
      </c>
      <c r="D190" s="16" t="n">
        <f aca="false">[2]Betriebsplan!$I206</f>
        <v>44385</v>
      </c>
      <c r="E190" s="17" t="n">
        <f aca="false">IF($I190=0,0,I190-[2]Betriebsplan!$T$8)</f>
        <v>0</v>
      </c>
      <c r="F190" s="17" t="n">
        <f aca="false">IF($I190=0,0,I190+[2]Betriebsplan!$U$8)</f>
        <v>0</v>
      </c>
      <c r="G190" s="17" t="n">
        <f aca="false">IF($J190=0,0,J190-[2]Betriebsplan!$T$8)</f>
        <v>44385.5513888889</v>
      </c>
      <c r="H190" s="17" t="n">
        <f aca="false">IF($J190=0,0,J190+[2]Betriebsplan!$U$8)</f>
        <v>44385.6347222222</v>
      </c>
      <c r="I190" s="17" t="n">
        <f aca="false">VLOOKUP(D190,[2]Betriebsplan!I$1:J$65536,2)</f>
        <v>0</v>
      </c>
      <c r="J190" s="17" t="n">
        <f aca="false">VLOOKUP($D190,[2]Betriebsplan!$I$1:K$65536,3)</f>
        <v>44385.6347222222</v>
      </c>
    </row>
    <row r="191" customFormat="false" ht="15.75" hidden="false" customHeight="true" outlineLevel="0" collapsed="false">
      <c r="C191" s="15" t="n">
        <f aca="false">IF(VLOOKUP(D191,[2]Feiertage!G$12:H$125,2)=1,1,WEEKDAY(D191))</f>
        <v>6</v>
      </c>
      <c r="D191" s="16" t="n">
        <f aca="false">[2]Betriebsplan!$I207</f>
        <v>44386</v>
      </c>
      <c r="E191" s="17" t="n">
        <f aca="false">IF($I191=0,0,I191-[2]Betriebsplan!$T$8)</f>
        <v>0</v>
      </c>
      <c r="F191" s="17" t="n">
        <f aca="false">IF($I191=0,0,I191+[2]Betriebsplan!$U$8)</f>
        <v>0</v>
      </c>
      <c r="G191" s="17" t="n">
        <f aca="false">IF($J191=0,0,J191-[2]Betriebsplan!$T$8)</f>
        <v>44386.5805555556</v>
      </c>
      <c r="H191" s="17" t="n">
        <f aca="false">IF($J191=0,0,J191+[2]Betriebsplan!$U$8)</f>
        <v>44386.6638888889</v>
      </c>
      <c r="I191" s="17" t="n">
        <f aca="false">VLOOKUP(D191,[2]Betriebsplan!I$1:J$65536,2)</f>
        <v>0</v>
      </c>
      <c r="J191" s="17" t="n">
        <f aca="false">VLOOKUP($D191,[2]Betriebsplan!$I$1:K$65536,3)</f>
        <v>44386.6638888889</v>
      </c>
    </row>
    <row r="192" customFormat="false" ht="15.75" hidden="false" customHeight="true" outlineLevel="0" collapsed="false">
      <c r="C192" s="15" t="n">
        <f aca="false">IF(VLOOKUP(D192,[2]Feiertage!G$12:H$125,2)=1,1,WEEKDAY(D192))</f>
        <v>7</v>
      </c>
      <c r="D192" s="16" t="n">
        <f aca="false">[2]Betriebsplan!$I208</f>
        <v>44387</v>
      </c>
      <c r="E192" s="17" t="n">
        <f aca="false">IF($I192=0,0,I192-[2]Betriebsplan!$T$8)</f>
        <v>0</v>
      </c>
      <c r="F192" s="17" t="n">
        <f aca="false">IF($I192=0,0,I192+[2]Betriebsplan!$U$8)</f>
        <v>0</v>
      </c>
      <c r="G192" s="17" t="n">
        <f aca="false">IF($J192=0,0,J192-[2]Betriebsplan!$T$8)</f>
        <v>44387.6076388889</v>
      </c>
      <c r="H192" s="17" t="n">
        <f aca="false">IF($J192=0,0,J192+[2]Betriebsplan!$U$8)</f>
        <v>44387.6909722222</v>
      </c>
      <c r="I192" s="17" t="n">
        <f aca="false">VLOOKUP(D192,[2]Betriebsplan!I$1:J$65536,2)</f>
        <v>0</v>
      </c>
      <c r="J192" s="17" t="n">
        <f aca="false">VLOOKUP($D192,[2]Betriebsplan!$I$1:K$65536,3)</f>
        <v>44387.6909722222</v>
      </c>
    </row>
    <row r="193" customFormat="false" ht="15.75" hidden="false" customHeight="true" outlineLevel="0" collapsed="false">
      <c r="C193" s="15" t="n">
        <f aca="false">IF(VLOOKUP(D193,[2]Feiertage!G$12:H$125,2)=1,1,WEEKDAY(D193))</f>
        <v>1</v>
      </c>
      <c r="D193" s="16" t="n">
        <f aca="false">[2]Betriebsplan!$I209</f>
        <v>44388</v>
      </c>
      <c r="E193" s="17" t="n">
        <f aca="false">IF($I193=0,0,I193-[2]Betriebsplan!$T$8)</f>
        <v>0</v>
      </c>
      <c r="F193" s="17" t="n">
        <f aca="false">IF($I193=0,0,I193+[2]Betriebsplan!$U$8)</f>
        <v>0</v>
      </c>
      <c r="G193" s="17" t="n">
        <f aca="false">IF($J193=0,0,J193-[2]Betriebsplan!$T$8)</f>
        <v>44388.6319444444</v>
      </c>
      <c r="H193" s="17" t="n">
        <f aca="false">IF($J193=0,0,J193+[2]Betriebsplan!$U$8)</f>
        <v>44388.7152777778</v>
      </c>
      <c r="I193" s="17" t="n">
        <f aca="false">VLOOKUP(D193,[2]Betriebsplan!I$1:J$65536,2)</f>
        <v>0</v>
      </c>
      <c r="J193" s="17" t="n">
        <f aca="false">VLOOKUP($D193,[2]Betriebsplan!$I$1:K$65536,3)</f>
        <v>44388.7152777778</v>
      </c>
    </row>
    <row r="194" customFormat="false" ht="15.75" hidden="false" customHeight="true" outlineLevel="0" collapsed="false">
      <c r="C194" s="15" t="n">
        <f aca="false">IF(VLOOKUP(D194,[2]Feiertage!G$12:H$125,2)=1,1,WEEKDAY(D194))</f>
        <v>2</v>
      </c>
      <c r="D194" s="16" t="n">
        <f aca="false">[2]Betriebsplan!$I210</f>
        <v>44389</v>
      </c>
      <c r="E194" s="17" t="n">
        <f aca="false">IF($I194=0,0,I194-[2]Betriebsplan!$T$8)</f>
        <v>0</v>
      </c>
      <c r="F194" s="17" t="n">
        <f aca="false">IF($I194=0,0,I194+[2]Betriebsplan!$U$8)</f>
        <v>0</v>
      </c>
      <c r="G194" s="17" t="n">
        <f aca="false">IF($J194=0,0,J194-[2]Betriebsplan!$T$8)</f>
        <v>44389.6569444444</v>
      </c>
      <c r="H194" s="17" t="n">
        <f aca="false">IF($J194=0,0,J194+[2]Betriebsplan!$U$8)</f>
        <v>44389.7402777778</v>
      </c>
      <c r="I194" s="17" t="n">
        <f aca="false">VLOOKUP(D194,[2]Betriebsplan!I$1:J$65536,2)</f>
        <v>0</v>
      </c>
      <c r="J194" s="17" t="n">
        <f aca="false">VLOOKUP($D194,[2]Betriebsplan!$I$1:K$65536,3)</f>
        <v>44389.7402777778</v>
      </c>
    </row>
    <row r="195" customFormat="false" ht="15.75" hidden="false" customHeight="true" outlineLevel="0" collapsed="false">
      <c r="C195" s="15" t="n">
        <f aca="false">IF(VLOOKUP(D195,[2]Feiertage!G$12:H$125,2)=1,1,WEEKDAY(D195))</f>
        <v>3</v>
      </c>
      <c r="D195" s="16" t="n">
        <f aca="false">[2]Betriebsplan!$I211</f>
        <v>44390</v>
      </c>
      <c r="E195" s="17" t="n">
        <f aca="false">IF($I195=0,0,I195-[2]Betriebsplan!$T$8)</f>
        <v>0</v>
      </c>
      <c r="F195" s="17" t="n">
        <f aca="false">IF($I195=0,0,I195+[2]Betriebsplan!$U$8)</f>
        <v>0</v>
      </c>
      <c r="G195" s="17" t="n">
        <f aca="false">IF($J195=0,0,J195-[2]Betriebsplan!$T$8)</f>
        <v>44390.68125</v>
      </c>
      <c r="H195" s="17" t="n">
        <f aca="false">IF($J195=0,0,J195+[2]Betriebsplan!$U$8)</f>
        <v>44390.7645833333</v>
      </c>
      <c r="I195" s="17" t="n">
        <f aca="false">VLOOKUP(D195,[2]Betriebsplan!I$1:J$65536,2)</f>
        <v>0</v>
      </c>
      <c r="J195" s="17" t="n">
        <f aca="false">VLOOKUP($D195,[2]Betriebsplan!$I$1:K$65536,3)</f>
        <v>44390.7645833333</v>
      </c>
    </row>
    <row r="196" customFormat="false" ht="15.75" hidden="false" customHeight="true" outlineLevel="0" collapsed="false">
      <c r="C196" s="15" t="n">
        <f aca="false">IF(VLOOKUP(D196,[2]Feiertage!G$12:H$125,2)=1,1,WEEKDAY(D196))</f>
        <v>4</v>
      </c>
      <c r="D196" s="16" t="n">
        <f aca="false">[2]Betriebsplan!$I212</f>
        <v>44391</v>
      </c>
      <c r="E196" s="17" t="n">
        <f aca="false">IF($I196=0,0,I196-[2]Betriebsplan!$T$8)</f>
        <v>0</v>
      </c>
      <c r="F196" s="17" t="n">
        <f aca="false">IF($I196=0,0,I196+[2]Betriebsplan!$U$8)</f>
        <v>0</v>
      </c>
      <c r="G196" s="17" t="n">
        <f aca="false">IF($J196=0,0,J196-[2]Betriebsplan!$T$8)</f>
        <v>44391.7069444444</v>
      </c>
      <c r="H196" s="17" t="n">
        <f aca="false">IF($J196=0,0,J196+[2]Betriebsplan!$U$8)</f>
        <v>44391.7902777778</v>
      </c>
      <c r="I196" s="17" t="n">
        <f aca="false">VLOOKUP(D196,[2]Betriebsplan!I$1:J$65536,2)</f>
        <v>0</v>
      </c>
      <c r="J196" s="17" t="n">
        <f aca="false">VLOOKUP($D196,[2]Betriebsplan!$I$1:K$65536,3)</f>
        <v>44391.7902777778</v>
      </c>
    </row>
    <row r="197" customFormat="false" ht="15.75" hidden="false" customHeight="true" outlineLevel="0" collapsed="false">
      <c r="C197" s="15" t="n">
        <f aca="false">IF(VLOOKUP(D197,[2]Feiertage!G$12:H$125,2)=1,1,WEEKDAY(D197))</f>
        <v>5</v>
      </c>
      <c r="D197" s="16" t="n">
        <f aca="false">[2]Betriebsplan!$I213</f>
        <v>44392</v>
      </c>
      <c r="E197" s="17" t="n">
        <f aca="false">IF($I197=0,0,I197-[2]Betriebsplan!$T$8)</f>
        <v>44392.2319444445</v>
      </c>
      <c r="F197" s="17" t="n">
        <f aca="false">IF($I197=0,0,I197+[2]Betriebsplan!$U$8)</f>
        <v>44392.3152777778</v>
      </c>
      <c r="G197" s="17" t="n">
        <f aca="false">IF($J197=0,0,J197-[2]Betriebsplan!$T$8)</f>
        <v>44392.7361111111</v>
      </c>
      <c r="H197" s="17" t="n">
        <f aca="false">IF($J197=0,0,J197+[2]Betriebsplan!$U$8)</f>
        <v>44392.8194444445</v>
      </c>
      <c r="I197" s="17" t="n">
        <f aca="false">VLOOKUP(D197,[2]Betriebsplan!I$1:J$65536,2)</f>
        <v>44392.3152777778</v>
      </c>
      <c r="J197" s="17" t="n">
        <f aca="false">VLOOKUP($D197,[2]Betriebsplan!$I$1:K$65536,3)</f>
        <v>44392.8194444445</v>
      </c>
    </row>
    <row r="198" customFormat="false" ht="15.75" hidden="false" customHeight="true" outlineLevel="0" collapsed="false">
      <c r="C198" s="15" t="n">
        <f aca="false">IF(VLOOKUP(D198,[2]Feiertage!G$12:H$125,2)=1,1,WEEKDAY(D198))</f>
        <v>6</v>
      </c>
      <c r="D198" s="16" t="n">
        <f aca="false">[2]Betriebsplan!$I214</f>
        <v>44393</v>
      </c>
      <c r="E198" s="17" t="n">
        <f aca="false">IF($I198=0,0,I198-[2]Betriebsplan!$T$8)</f>
        <v>44393.2645833333</v>
      </c>
      <c r="F198" s="17" t="n">
        <f aca="false">IF($I198=0,0,I198+[2]Betriebsplan!$U$8)</f>
        <v>44393.3479166667</v>
      </c>
      <c r="G198" s="17" t="n">
        <f aca="false">IF($J198=0,0,J198-[2]Betriebsplan!$T$8)</f>
        <v>44393.7680555556</v>
      </c>
      <c r="H198" s="17" t="n">
        <f aca="false">IF($J198=0,0,J198+[2]Betriebsplan!$U$8)</f>
        <v>44393.8513888889</v>
      </c>
      <c r="I198" s="17" t="n">
        <f aca="false">VLOOKUP(D198,[2]Betriebsplan!I$1:J$65536,2)</f>
        <v>44393.3479166667</v>
      </c>
      <c r="J198" s="17" t="n">
        <f aca="false">VLOOKUP($D198,[2]Betriebsplan!$I$1:K$65536,3)</f>
        <v>44393.8513888889</v>
      </c>
    </row>
    <row r="199" customFormat="false" ht="15.75" hidden="false" customHeight="true" outlineLevel="0" collapsed="false">
      <c r="C199" s="15" t="n">
        <f aca="false">IF(VLOOKUP(D199,[2]Feiertage!G$12:H$125,2)=1,1,WEEKDAY(D199))</f>
        <v>7</v>
      </c>
      <c r="D199" s="16" t="n">
        <f aca="false">[2]Betriebsplan!$I215</f>
        <v>44394</v>
      </c>
      <c r="E199" s="17" t="n">
        <f aca="false">IF($I199=0,0,I199-[2]Betriebsplan!$T$8)</f>
        <v>44394.2979166667</v>
      </c>
      <c r="F199" s="17" t="n">
        <f aca="false">IF($I199=0,0,I199+[2]Betriebsplan!$U$8)</f>
        <v>44394.38125</v>
      </c>
      <c r="G199" s="17" t="n">
        <f aca="false">IF($J199=0,0,J199-[2]Betriebsplan!$T$8)</f>
        <v>44394.8020833333</v>
      </c>
      <c r="H199" s="17" t="n">
        <f aca="false">IF($J199=0,0,J199+[2]Betriebsplan!$U$8)</f>
        <v>44394.8854166667</v>
      </c>
      <c r="I199" s="17" t="n">
        <f aca="false">VLOOKUP(D199,[2]Betriebsplan!I$1:J$65536,2)</f>
        <v>44394.38125</v>
      </c>
      <c r="J199" s="17" t="n">
        <f aca="false">VLOOKUP($D199,[2]Betriebsplan!$I$1:K$65536,3)</f>
        <v>44394.8854166667</v>
      </c>
    </row>
    <row r="200" customFormat="false" ht="15.75" hidden="false" customHeight="true" outlineLevel="0" collapsed="false">
      <c r="C200" s="15" t="n">
        <f aca="false">IF(VLOOKUP(D200,[2]Feiertage!G$12:H$125,2)=1,1,WEEKDAY(D200))</f>
        <v>1</v>
      </c>
      <c r="D200" s="16" t="n">
        <f aca="false">[2]Betriebsplan!$I216</f>
        <v>44395</v>
      </c>
      <c r="E200" s="17" t="n">
        <f aca="false">IF($I200=0,0,I200-[2]Betriebsplan!$T$8)</f>
        <v>44395.33125</v>
      </c>
      <c r="F200" s="17" t="n">
        <f aca="false">IF($I200=0,0,I200+[2]Betriebsplan!$U$8)</f>
        <v>44395.4145833333</v>
      </c>
      <c r="G200" s="17" t="n">
        <f aca="false">IF($J200=0,0,J200-[2]Betriebsplan!$T$8)</f>
        <v>44395.8388888889</v>
      </c>
      <c r="H200" s="17" t="n">
        <f aca="false">IF($J200=0,0,J200+[2]Betriebsplan!$U$8)</f>
        <v>44395.9222222222</v>
      </c>
      <c r="I200" s="17" t="n">
        <f aca="false">VLOOKUP(D200,[2]Betriebsplan!I$1:J$65536,2)</f>
        <v>44395.4145833333</v>
      </c>
      <c r="J200" s="17" t="n">
        <f aca="false">VLOOKUP($D200,[2]Betriebsplan!$I$1:K$65536,3)</f>
        <v>44395.9222222222</v>
      </c>
    </row>
    <row r="201" customFormat="false" ht="15.75" hidden="false" customHeight="true" outlineLevel="0" collapsed="false">
      <c r="C201" s="15" t="n">
        <f aca="false">IF(VLOOKUP(D201,[2]Feiertage!G$12:H$125,2)=1,1,WEEKDAY(D201))</f>
        <v>2</v>
      </c>
      <c r="D201" s="16" t="n">
        <f aca="false">[2]Betriebsplan!$I217</f>
        <v>44396</v>
      </c>
      <c r="E201" s="17" t="n">
        <f aca="false">IF($I201=0,0,I201-[2]Betriebsplan!$T$8)</f>
        <v>44396.3694444444</v>
      </c>
      <c r="F201" s="17" t="n">
        <f aca="false">IF($I201=0,0,I201+[2]Betriebsplan!$U$8)</f>
        <v>44396.4527777778</v>
      </c>
      <c r="G201" s="17" t="n">
        <f aca="false">IF($J201=0,0,J201-[2]Betriebsplan!$T$8)</f>
        <v>0</v>
      </c>
      <c r="H201" s="17" t="n">
        <f aca="false">IF($J201=0,0,J201+[2]Betriebsplan!$U$8)</f>
        <v>0</v>
      </c>
      <c r="I201" s="17" t="n">
        <f aca="false">VLOOKUP(D201,[2]Betriebsplan!I$1:J$65536,2)</f>
        <v>44396.4527777778</v>
      </c>
      <c r="J201" s="17" t="n">
        <f aca="false">VLOOKUP($D201,[2]Betriebsplan!$I$1:K$65536,3)</f>
        <v>0</v>
      </c>
    </row>
    <row r="202" customFormat="false" ht="15.75" hidden="false" customHeight="true" outlineLevel="0" collapsed="false">
      <c r="C202" s="15" t="n">
        <f aca="false">IF(VLOOKUP(D202,[2]Feiertage!G$12:H$125,2)=1,1,WEEKDAY(D202))</f>
        <v>3</v>
      </c>
      <c r="D202" s="16" t="n">
        <f aca="false">[2]Betriebsplan!$I218</f>
        <v>44397</v>
      </c>
      <c r="E202" s="17" t="n">
        <f aca="false">IF($I202=0,0,I202-[2]Betriebsplan!$T$8)</f>
        <v>44397.4152777778</v>
      </c>
      <c r="F202" s="17" t="n">
        <f aca="false">IF($I202=0,0,I202+[2]Betriebsplan!$U$8)</f>
        <v>44397.4986111111</v>
      </c>
      <c r="G202" s="17" t="n">
        <f aca="false">IF($J202=0,0,J202-[2]Betriebsplan!$T$8)</f>
        <v>0</v>
      </c>
      <c r="H202" s="17" t="n">
        <f aca="false">IF($J202=0,0,J202+[2]Betriebsplan!$U$8)</f>
        <v>0</v>
      </c>
      <c r="I202" s="17" t="n">
        <f aca="false">VLOOKUP(D202,[2]Betriebsplan!I$1:J$65536,2)</f>
        <v>44397.4986111111</v>
      </c>
      <c r="J202" s="17" t="n">
        <f aca="false">VLOOKUP($D202,[2]Betriebsplan!$I$1:K$65536,3)</f>
        <v>0</v>
      </c>
    </row>
    <row r="203" customFormat="false" ht="15.75" hidden="false" customHeight="true" outlineLevel="0" collapsed="false">
      <c r="C203" s="15" t="n">
        <f aca="false">IF(VLOOKUP(D203,[2]Feiertage!G$12:H$125,2)=1,1,WEEKDAY(D203))</f>
        <v>4</v>
      </c>
      <c r="D203" s="16" t="n">
        <f aca="false">[2]Betriebsplan!$I219</f>
        <v>44398</v>
      </c>
      <c r="E203" s="17" t="n">
        <f aca="false">IF($I203=0,0,I203-[2]Betriebsplan!$T$8)</f>
        <v>0</v>
      </c>
      <c r="F203" s="17" t="n">
        <f aca="false">IF($I203=0,0,I203+[2]Betriebsplan!$U$8)</f>
        <v>0</v>
      </c>
      <c r="G203" s="17" t="n">
        <f aca="false">IF($J203=0,0,J203-[2]Betriebsplan!$T$8)</f>
        <v>44398.4645833333</v>
      </c>
      <c r="H203" s="17" t="n">
        <f aca="false">IF($J203=0,0,J203+[2]Betriebsplan!$U$8)</f>
        <v>44398.5479166667</v>
      </c>
      <c r="I203" s="17" t="n">
        <f aca="false">VLOOKUP(D203,[2]Betriebsplan!I$1:J$65536,2)</f>
        <v>0</v>
      </c>
      <c r="J203" s="17" t="n">
        <f aca="false">VLOOKUP($D203,[2]Betriebsplan!$I$1:K$65536,3)</f>
        <v>44398.5479166667</v>
      </c>
    </row>
    <row r="204" customFormat="false" ht="15.75" hidden="false" customHeight="true" outlineLevel="0" collapsed="false">
      <c r="C204" s="15" t="n">
        <f aca="false">IF(VLOOKUP(D204,[2]Feiertage!G$12:H$125,2)=1,1,WEEKDAY(D204))</f>
        <v>5</v>
      </c>
      <c r="D204" s="16" t="n">
        <f aca="false">[2]Betriebsplan!$I220</f>
        <v>44399</v>
      </c>
      <c r="E204" s="17" t="n">
        <f aca="false">IF($I204=0,0,I204-[2]Betriebsplan!$T$8)</f>
        <v>0</v>
      </c>
      <c r="F204" s="17" t="n">
        <f aca="false">IF($I204=0,0,I204+[2]Betriebsplan!$U$8)</f>
        <v>0</v>
      </c>
      <c r="G204" s="17" t="n">
        <f aca="false">IF($J204=0,0,J204-[2]Betriebsplan!$T$8)</f>
        <v>44399.5111111111</v>
      </c>
      <c r="H204" s="17" t="n">
        <f aca="false">IF($J204=0,0,J204+[2]Betriebsplan!$U$8)</f>
        <v>44399.5944444445</v>
      </c>
      <c r="I204" s="17" t="n">
        <f aca="false">VLOOKUP(D204,[2]Betriebsplan!I$1:J$65536,2)</f>
        <v>0</v>
      </c>
      <c r="J204" s="17" t="n">
        <f aca="false">VLOOKUP($D204,[2]Betriebsplan!$I$1:K$65536,3)</f>
        <v>44399.5944444445</v>
      </c>
    </row>
    <row r="205" customFormat="false" ht="15.75" hidden="false" customHeight="true" outlineLevel="0" collapsed="false">
      <c r="C205" s="15" t="n">
        <f aca="false">IF(VLOOKUP(D205,[2]Feiertage!G$12:H$125,2)=1,1,WEEKDAY(D205))</f>
        <v>6</v>
      </c>
      <c r="D205" s="16" t="n">
        <f aca="false">[2]Betriebsplan!$I221</f>
        <v>44400</v>
      </c>
      <c r="E205" s="17" t="n">
        <f aca="false">IF($I205=0,0,I205-[2]Betriebsplan!$T$8)</f>
        <v>0</v>
      </c>
      <c r="F205" s="17" t="n">
        <f aca="false">IF($I205=0,0,I205+[2]Betriebsplan!$U$8)</f>
        <v>0</v>
      </c>
      <c r="G205" s="17" t="n">
        <f aca="false">IF($J205=0,0,J205-[2]Betriebsplan!$T$8)</f>
        <v>44400.5541666667</v>
      </c>
      <c r="H205" s="17" t="n">
        <f aca="false">IF($J205=0,0,J205+[2]Betriebsplan!$U$8)</f>
        <v>44400.6375</v>
      </c>
      <c r="I205" s="17" t="n">
        <f aca="false">VLOOKUP(D205,[2]Betriebsplan!I$1:J$65536,2)</f>
        <v>0</v>
      </c>
      <c r="J205" s="17" t="n">
        <f aca="false">VLOOKUP($D205,[2]Betriebsplan!$I$1:K$65536,3)</f>
        <v>44400.6375</v>
      </c>
    </row>
    <row r="206" customFormat="false" ht="15.75" hidden="false" customHeight="true" outlineLevel="0" collapsed="false">
      <c r="C206" s="15" t="n">
        <f aca="false">IF(VLOOKUP(D206,[2]Feiertage!G$12:H$125,2)=1,1,WEEKDAY(D206))</f>
        <v>7</v>
      </c>
      <c r="D206" s="16" t="n">
        <f aca="false">[2]Betriebsplan!$I222</f>
        <v>44401</v>
      </c>
      <c r="E206" s="17" t="n">
        <f aca="false">IF($I206=0,0,I206-[2]Betriebsplan!$T$8)</f>
        <v>0</v>
      </c>
      <c r="F206" s="17" t="n">
        <f aca="false">IF($I206=0,0,I206+[2]Betriebsplan!$U$8)</f>
        <v>0</v>
      </c>
      <c r="G206" s="17" t="n">
        <f aca="false">IF($J206=0,0,J206-[2]Betriebsplan!$T$8)</f>
        <v>44401.5930555556</v>
      </c>
      <c r="H206" s="17" t="n">
        <f aca="false">IF($J206=0,0,J206+[2]Betriebsplan!$U$8)</f>
        <v>44401.6763888889</v>
      </c>
      <c r="I206" s="17" t="n">
        <f aca="false">VLOOKUP(D206,[2]Betriebsplan!I$1:J$65536,2)</f>
        <v>0</v>
      </c>
      <c r="J206" s="17" t="n">
        <f aca="false">VLOOKUP($D206,[2]Betriebsplan!$I$1:K$65536,3)</f>
        <v>44401.6763888889</v>
      </c>
    </row>
    <row r="207" customFormat="false" ht="15.75" hidden="false" customHeight="true" outlineLevel="0" collapsed="false">
      <c r="C207" s="15" t="n">
        <f aca="false">IF(VLOOKUP(D207,[2]Feiertage!G$12:H$125,2)=1,1,WEEKDAY(D207))</f>
        <v>1</v>
      </c>
      <c r="D207" s="16" t="n">
        <f aca="false">[2]Betriebsplan!$I223</f>
        <v>44402</v>
      </c>
      <c r="E207" s="17" t="n">
        <f aca="false">IF($I207=0,0,I207-[2]Betriebsplan!$T$8)</f>
        <v>0</v>
      </c>
      <c r="F207" s="17" t="n">
        <f aca="false">IF($I207=0,0,I207+[2]Betriebsplan!$U$8)</f>
        <v>0</v>
      </c>
      <c r="G207" s="17" t="n">
        <f aca="false">IF($J207=0,0,J207-[2]Betriebsplan!$T$8)</f>
        <v>44402.6277777778</v>
      </c>
      <c r="H207" s="17" t="n">
        <f aca="false">IF($J207=0,0,J207+[2]Betriebsplan!$U$8)</f>
        <v>44402.7111111111</v>
      </c>
      <c r="I207" s="17" t="n">
        <f aca="false">VLOOKUP(D207,[2]Betriebsplan!I$1:J$65536,2)</f>
        <v>0</v>
      </c>
      <c r="J207" s="17" t="n">
        <f aca="false">VLOOKUP($D207,[2]Betriebsplan!$I$1:K$65536,3)</f>
        <v>44402.7111111111</v>
      </c>
    </row>
    <row r="208" customFormat="false" ht="15.75" hidden="false" customHeight="true" outlineLevel="0" collapsed="false">
      <c r="C208" s="15" t="n">
        <f aca="false">IF(VLOOKUP(D208,[2]Feiertage!G$12:H$125,2)=1,1,WEEKDAY(D208))</f>
        <v>2</v>
      </c>
      <c r="D208" s="16" t="n">
        <f aca="false">[2]Betriebsplan!$I224</f>
        <v>44403</v>
      </c>
      <c r="E208" s="17" t="n">
        <f aca="false">IF($I208=0,0,I208-[2]Betriebsplan!$T$8)</f>
        <v>0</v>
      </c>
      <c r="F208" s="17" t="n">
        <f aca="false">IF($I208=0,0,I208+[2]Betriebsplan!$U$8)</f>
        <v>0</v>
      </c>
      <c r="G208" s="17" t="n">
        <f aca="false">IF($J208=0,0,J208-[2]Betriebsplan!$T$8)</f>
        <v>44403.6590277778</v>
      </c>
      <c r="H208" s="17" t="n">
        <f aca="false">IF($J208=0,0,J208+[2]Betriebsplan!$U$8)</f>
        <v>44403.7423611111</v>
      </c>
      <c r="I208" s="17" t="n">
        <f aca="false">VLOOKUP(D208,[2]Betriebsplan!I$1:J$65536,2)</f>
        <v>0</v>
      </c>
      <c r="J208" s="17" t="n">
        <f aca="false">VLOOKUP($D208,[2]Betriebsplan!$I$1:K$65536,3)</f>
        <v>44403.7423611111</v>
      </c>
    </row>
    <row r="209" customFormat="false" ht="15.75" hidden="false" customHeight="true" outlineLevel="0" collapsed="false">
      <c r="C209" s="15" t="n">
        <f aca="false">IF(VLOOKUP(D209,[2]Feiertage!G$12:H$125,2)=1,1,WEEKDAY(D209))</f>
        <v>3</v>
      </c>
      <c r="D209" s="16" t="n">
        <f aca="false">[2]Betriebsplan!$I225</f>
        <v>44404</v>
      </c>
      <c r="E209" s="17" t="n">
        <f aca="false">IF($I209=0,0,I209-[2]Betriebsplan!$T$8)</f>
        <v>0</v>
      </c>
      <c r="F209" s="17" t="n">
        <f aca="false">IF($I209=0,0,I209+[2]Betriebsplan!$U$8)</f>
        <v>0</v>
      </c>
      <c r="G209" s="17" t="n">
        <f aca="false">IF($J209=0,0,J209-[2]Betriebsplan!$T$8)</f>
        <v>44404.6875</v>
      </c>
      <c r="H209" s="17" t="n">
        <f aca="false">IF($J209=0,0,J209+[2]Betriebsplan!$U$8)</f>
        <v>44404.7708333333</v>
      </c>
      <c r="I209" s="17" t="n">
        <f aca="false">VLOOKUP(D209,[2]Betriebsplan!I$1:J$65536,2)</f>
        <v>0</v>
      </c>
      <c r="J209" s="17" t="n">
        <f aca="false">VLOOKUP($D209,[2]Betriebsplan!$I$1:K$65536,3)</f>
        <v>44404.7708333333</v>
      </c>
    </row>
    <row r="210" customFormat="false" ht="15.75" hidden="false" customHeight="true" outlineLevel="0" collapsed="false">
      <c r="C210" s="15" t="n">
        <f aca="false">IF(VLOOKUP(D210,[2]Feiertage!G$12:H$125,2)=1,1,WEEKDAY(D210))</f>
        <v>4</v>
      </c>
      <c r="D210" s="16" t="n">
        <f aca="false">[2]Betriebsplan!$I226</f>
        <v>44405</v>
      </c>
      <c r="E210" s="17" t="n">
        <f aca="false">IF($I210=0,0,I210-[2]Betriebsplan!$T$8)</f>
        <v>0</v>
      </c>
      <c r="F210" s="17" t="n">
        <f aca="false">IF($I210=0,0,I210+[2]Betriebsplan!$U$8)</f>
        <v>0</v>
      </c>
      <c r="G210" s="17" t="n">
        <f aca="false">IF($J210=0,0,J210-[2]Betriebsplan!$T$8)</f>
        <v>44405.7145833333</v>
      </c>
      <c r="H210" s="17" t="n">
        <f aca="false">IF($J210=0,0,J210+[2]Betriebsplan!$U$8)</f>
        <v>44405.7979166667</v>
      </c>
      <c r="I210" s="17" t="n">
        <f aca="false">VLOOKUP(D210,[2]Betriebsplan!I$1:J$65536,2)</f>
        <v>0</v>
      </c>
      <c r="J210" s="17" t="n">
        <f aca="false">VLOOKUP($D210,[2]Betriebsplan!$I$1:K$65536,3)</f>
        <v>44405.7979166667</v>
      </c>
    </row>
    <row r="211" customFormat="false" ht="15.75" hidden="false" customHeight="true" outlineLevel="0" collapsed="false">
      <c r="C211" s="15" t="n">
        <f aca="false">IF(VLOOKUP(D211,[2]Feiertage!G$12:H$125,2)=1,1,WEEKDAY(D211))</f>
        <v>5</v>
      </c>
      <c r="D211" s="16" t="n">
        <f aca="false">[2]Betriebsplan!$I227</f>
        <v>44406</v>
      </c>
      <c r="E211" s="17" t="n">
        <f aca="false">IF($I211=0,0,I211-[2]Betriebsplan!$T$8)</f>
        <v>44406.2375</v>
      </c>
      <c r="F211" s="17" t="n">
        <f aca="false">IF($I211=0,0,I211+[2]Betriebsplan!$U$8)</f>
        <v>44406.3208333333</v>
      </c>
      <c r="G211" s="17" t="n">
        <f aca="false">IF($J211=0,0,J211-[2]Betriebsplan!$T$8)</f>
        <v>44406.7409722222</v>
      </c>
      <c r="H211" s="17" t="n">
        <f aca="false">IF($J211=0,0,J211+[2]Betriebsplan!$U$8)</f>
        <v>44406.8243055556</v>
      </c>
      <c r="I211" s="17" t="n">
        <f aca="false">VLOOKUP(D211,[2]Betriebsplan!I$1:J$65536,2)</f>
        <v>44406.3208333333</v>
      </c>
      <c r="J211" s="17" t="n">
        <f aca="false">VLOOKUP($D211,[2]Betriebsplan!$I$1:K$65536,3)</f>
        <v>44406.8243055556</v>
      </c>
    </row>
    <row r="212" customFormat="false" ht="15.75" hidden="false" customHeight="true" outlineLevel="0" collapsed="false">
      <c r="C212" s="15" t="n">
        <f aca="false">IF(VLOOKUP(D212,[2]Feiertage!G$12:H$125,2)=1,1,WEEKDAY(D212))</f>
        <v>6</v>
      </c>
      <c r="D212" s="16" t="n">
        <f aca="false">[2]Betriebsplan!$I228</f>
        <v>44407</v>
      </c>
      <c r="E212" s="17" t="n">
        <f aca="false">IF($I212=0,0,I212-[2]Betriebsplan!$T$8)</f>
        <v>44407.2645833333</v>
      </c>
      <c r="F212" s="17" t="n">
        <f aca="false">IF($I212=0,0,I212+[2]Betriebsplan!$U$8)</f>
        <v>44407.3479166667</v>
      </c>
      <c r="G212" s="17" t="n">
        <f aca="false">IF($J212=0,0,J212-[2]Betriebsplan!$T$8)</f>
        <v>44407.7701388889</v>
      </c>
      <c r="H212" s="17" t="n">
        <f aca="false">IF($J212=0,0,J212+[2]Betriebsplan!$U$8)</f>
        <v>44407.8534722222</v>
      </c>
      <c r="I212" s="17" t="n">
        <f aca="false">VLOOKUP(D212,[2]Betriebsplan!I$1:J$65536,2)</f>
        <v>44407.3479166667</v>
      </c>
      <c r="J212" s="17" t="n">
        <f aca="false">VLOOKUP($D212,[2]Betriebsplan!$I$1:K$65536,3)</f>
        <v>44407.8534722222</v>
      </c>
    </row>
    <row r="213" customFormat="false" ht="15.75" hidden="false" customHeight="true" outlineLevel="0" collapsed="false">
      <c r="C213" s="15" t="n">
        <f aca="false">IF(VLOOKUP(D213,[2]Feiertage!G$12:H$125,2)=1,1,WEEKDAY(D213))</f>
        <v>7</v>
      </c>
      <c r="D213" s="16" t="n">
        <f aca="false">[2]Betriebsplan!$I229</f>
        <v>44408</v>
      </c>
      <c r="E213" s="17" t="n">
        <f aca="false">IF($I213=0,0,I213-[2]Betriebsplan!$T$8)</f>
        <v>44408.2923611111</v>
      </c>
      <c r="F213" s="17" t="n">
        <f aca="false">IF($I213=0,0,I213+[2]Betriebsplan!$U$8)</f>
        <v>44408.3756944444</v>
      </c>
      <c r="G213" s="17" t="n">
        <f aca="false">IF($J213=0,0,J213-[2]Betriebsplan!$T$8)</f>
        <v>44408.7993055556</v>
      </c>
      <c r="H213" s="17" t="n">
        <f aca="false">IF($J213=0,0,J213+[2]Betriebsplan!$U$8)</f>
        <v>44408.8826388889</v>
      </c>
      <c r="I213" s="17" t="n">
        <f aca="false">VLOOKUP(D213,[2]Betriebsplan!I$1:J$65536,2)</f>
        <v>44408.3756944444</v>
      </c>
      <c r="J213" s="17" t="n">
        <f aca="false">VLOOKUP($D213,[2]Betriebsplan!$I$1:K$65536,3)</f>
        <v>44408.8826388889</v>
      </c>
    </row>
    <row r="214" customFormat="false" ht="15.75" hidden="false" customHeight="true" outlineLevel="0" collapsed="false">
      <c r="C214" s="15" t="n">
        <f aca="false">IF(VLOOKUP(D214,[2]Feiertage!G$12:H$125,2)=1,1,WEEKDAY(D214))</f>
        <v>1</v>
      </c>
      <c r="D214" s="16" t="n">
        <f aca="false">[2]Betriebsplan!$I230</f>
        <v>44409</v>
      </c>
      <c r="E214" s="17" t="n">
        <f aca="false">IF($I214=0,0,I214-[2]Betriebsplan!$T$8)</f>
        <v>44409.3194444444</v>
      </c>
      <c r="F214" s="17" t="n">
        <f aca="false">IF($I214=0,0,I214+[2]Betriebsplan!$U$8)</f>
        <v>44409.4027777778</v>
      </c>
      <c r="G214" s="17" t="n">
        <f aca="false">IF($J214=0,0,J214-[2]Betriebsplan!$T$8)</f>
        <v>44409.8277777778</v>
      </c>
      <c r="H214" s="17" t="n">
        <f aca="false">IF($J214=0,0,J214+[2]Betriebsplan!$U$8)</f>
        <v>44409.9111111111</v>
      </c>
      <c r="I214" s="17" t="n">
        <f aca="false">VLOOKUP(D214,[2]Betriebsplan!I$1:J$65536,2)</f>
        <v>44409.4027777778</v>
      </c>
      <c r="J214" s="17" t="n">
        <f aca="false">VLOOKUP($D214,[2]Betriebsplan!$I$1:K$65536,3)</f>
        <v>44409.9111111111</v>
      </c>
    </row>
    <row r="215" customFormat="false" ht="15.75" hidden="false" customHeight="true" outlineLevel="0" collapsed="false">
      <c r="C215" s="15" t="n">
        <f aca="false">IF(VLOOKUP(D215,[2]Feiertage!G$12:H$125,2)=1,1,WEEKDAY(D215))</f>
        <v>2</v>
      </c>
      <c r="D215" s="16" t="n">
        <f aca="false">[2]Betriebsplan!$I231</f>
        <v>44410</v>
      </c>
      <c r="E215" s="17" t="n">
        <f aca="false">IF($I215=0,0,I215-[2]Betriebsplan!$T$8)</f>
        <v>44410.35</v>
      </c>
      <c r="F215" s="17" t="n">
        <f aca="false">IF($I215=0,0,I215+[2]Betriebsplan!$U$8)</f>
        <v>44410.4333333333</v>
      </c>
      <c r="G215" s="17" t="n">
        <f aca="false">IF($J215=0,0,J215-[2]Betriebsplan!$T$8)</f>
        <v>0</v>
      </c>
      <c r="H215" s="17" t="n">
        <f aca="false">IF($J215=0,0,J215+[2]Betriebsplan!$U$8)</f>
        <v>0</v>
      </c>
      <c r="I215" s="17" t="n">
        <f aca="false">VLOOKUP(D215,[2]Betriebsplan!I$1:J$65536,2)</f>
        <v>44410.4333333333</v>
      </c>
      <c r="J215" s="17" t="n">
        <f aca="false">VLOOKUP($D215,[2]Betriebsplan!$I$1:K$65536,3)</f>
        <v>0</v>
      </c>
    </row>
    <row r="216" customFormat="false" ht="15.75" hidden="false" customHeight="true" outlineLevel="0" collapsed="false">
      <c r="C216" s="15" t="n">
        <f aca="false">IF(VLOOKUP(D216,[2]Feiertage!G$12:H$125,2)=1,1,WEEKDAY(D216))</f>
        <v>3</v>
      </c>
      <c r="D216" s="16" t="n">
        <f aca="false">[2]Betriebsplan!$I232</f>
        <v>44411</v>
      </c>
      <c r="E216" s="17" t="n">
        <f aca="false">IF($I216=0,0,I216-[2]Betriebsplan!$T$8)</f>
        <v>44411.3895833333</v>
      </c>
      <c r="F216" s="17" t="n">
        <f aca="false">IF($I216=0,0,I216+[2]Betriebsplan!$U$8)</f>
        <v>44411.4729166667</v>
      </c>
      <c r="G216" s="17" t="n">
        <f aca="false">IF($J216=0,0,J216-[2]Betriebsplan!$T$8)</f>
        <v>0</v>
      </c>
      <c r="H216" s="17" t="n">
        <f aca="false">IF($J216=0,0,J216+[2]Betriebsplan!$U$8)</f>
        <v>0</v>
      </c>
      <c r="I216" s="17" t="n">
        <f aca="false">VLOOKUP(D216,[2]Betriebsplan!I$1:J$65536,2)</f>
        <v>44411.4729166667</v>
      </c>
      <c r="J216" s="17" t="n">
        <f aca="false">VLOOKUP($D216,[2]Betriebsplan!$I$1:K$65536,3)</f>
        <v>0</v>
      </c>
    </row>
    <row r="217" customFormat="false" ht="15.75" hidden="false" customHeight="true" outlineLevel="0" collapsed="false">
      <c r="C217" s="15" t="n">
        <f aca="false">IF(VLOOKUP(D217,[2]Feiertage!G$12:H$125,2)=1,1,WEEKDAY(D217))</f>
        <v>4</v>
      </c>
      <c r="D217" s="16" t="n">
        <f aca="false">[2]Betriebsplan!$I233</f>
        <v>44412</v>
      </c>
      <c r="E217" s="17" t="n">
        <f aca="false">IF($I217=0,0,I217-[2]Betriebsplan!$T$8)</f>
        <v>44412.4388888889</v>
      </c>
      <c r="F217" s="17" t="n">
        <f aca="false">IF($I217=0,0,I217+[2]Betriebsplan!$U$8)</f>
        <v>44412.5222222222</v>
      </c>
      <c r="G217" s="17" t="n">
        <f aca="false">IF($J217=0,0,J217-[2]Betriebsplan!$T$8)</f>
        <v>0</v>
      </c>
      <c r="H217" s="17" t="n">
        <f aca="false">IF($J217=0,0,J217+[2]Betriebsplan!$U$8)</f>
        <v>0</v>
      </c>
      <c r="I217" s="17" t="n">
        <f aca="false">VLOOKUP(D217,[2]Betriebsplan!I$1:J$65536,2)</f>
        <v>44412.5222222222</v>
      </c>
      <c r="J217" s="17" t="n">
        <f aca="false">VLOOKUP($D217,[2]Betriebsplan!$I$1:K$65536,3)</f>
        <v>0</v>
      </c>
    </row>
    <row r="218" customFormat="false" ht="15.75" hidden="false" customHeight="true" outlineLevel="0" collapsed="false">
      <c r="C218" s="15" t="n">
        <f aca="false">IF(VLOOKUP(D218,[2]Feiertage!G$12:H$125,2)=1,1,WEEKDAY(D218))</f>
        <v>5</v>
      </c>
      <c r="D218" s="16" t="n">
        <f aca="false">[2]Betriebsplan!$I234</f>
        <v>44413</v>
      </c>
      <c r="E218" s="17" t="n">
        <f aca="false">IF($I218=0,0,I218-[2]Betriebsplan!$T$8)</f>
        <v>0</v>
      </c>
      <c r="F218" s="17" t="n">
        <f aca="false">IF($I218=0,0,I218+[2]Betriebsplan!$U$8)</f>
        <v>0</v>
      </c>
      <c r="G218" s="17" t="n">
        <f aca="false">IF($J218=0,0,J218-[2]Betriebsplan!$T$8)</f>
        <v>44413.4888888889</v>
      </c>
      <c r="H218" s="17" t="n">
        <f aca="false">IF($J218=0,0,J218+[2]Betriebsplan!$U$8)</f>
        <v>44413.5722222222</v>
      </c>
      <c r="I218" s="17" t="n">
        <f aca="false">VLOOKUP(D218,[2]Betriebsplan!I$1:J$65536,2)</f>
        <v>0</v>
      </c>
      <c r="J218" s="17" t="n">
        <f aca="false">VLOOKUP($D218,[2]Betriebsplan!$I$1:K$65536,3)</f>
        <v>44413.5722222222</v>
      </c>
    </row>
    <row r="219" customFormat="false" ht="15.75" hidden="false" customHeight="true" outlineLevel="0" collapsed="false">
      <c r="C219" s="15" t="n">
        <f aca="false">IF(VLOOKUP(D219,[2]Feiertage!G$12:H$125,2)=1,1,WEEKDAY(D219))</f>
        <v>6</v>
      </c>
      <c r="D219" s="16" t="n">
        <f aca="false">[2]Betriebsplan!$I235</f>
        <v>44414</v>
      </c>
      <c r="E219" s="17" t="n">
        <f aca="false">IF($I219=0,0,I219-[2]Betriebsplan!$T$8)</f>
        <v>0</v>
      </c>
      <c r="F219" s="17" t="n">
        <f aca="false">IF($I219=0,0,I219+[2]Betriebsplan!$U$8)</f>
        <v>0</v>
      </c>
      <c r="G219" s="17" t="n">
        <f aca="false">IF($J219=0,0,J219-[2]Betriebsplan!$T$8)</f>
        <v>44414.5319444444</v>
      </c>
      <c r="H219" s="17" t="n">
        <f aca="false">IF($J219=0,0,J219+[2]Betriebsplan!$U$8)</f>
        <v>44414.6152777778</v>
      </c>
      <c r="I219" s="17" t="n">
        <f aca="false">VLOOKUP(D219,[2]Betriebsplan!I$1:J$65536,2)</f>
        <v>0</v>
      </c>
      <c r="J219" s="17" t="n">
        <f aca="false">VLOOKUP($D219,[2]Betriebsplan!$I$1:K$65536,3)</f>
        <v>44414.6152777778</v>
      </c>
    </row>
    <row r="220" customFormat="false" ht="15.75" hidden="false" customHeight="true" outlineLevel="0" collapsed="false">
      <c r="C220" s="15" t="n">
        <f aca="false">IF(VLOOKUP(D220,[2]Feiertage!G$12:H$125,2)=1,1,WEEKDAY(D220))</f>
        <v>7</v>
      </c>
      <c r="D220" s="16" t="n">
        <f aca="false">[2]Betriebsplan!$I236</f>
        <v>44415</v>
      </c>
      <c r="E220" s="17" t="n">
        <f aca="false">IF($I220=0,0,I220-[2]Betriebsplan!$T$8)</f>
        <v>0</v>
      </c>
      <c r="F220" s="17" t="n">
        <f aca="false">IF($I220=0,0,I220+[2]Betriebsplan!$U$8)</f>
        <v>0</v>
      </c>
      <c r="G220" s="17" t="n">
        <f aca="false">IF($J220=0,0,J220-[2]Betriebsplan!$T$8)</f>
        <v>44415.5659722222</v>
      </c>
      <c r="H220" s="17" t="n">
        <f aca="false">IF($J220=0,0,J220+[2]Betriebsplan!$U$8)</f>
        <v>44415.6493055556</v>
      </c>
      <c r="I220" s="17" t="n">
        <f aca="false">VLOOKUP(D220,[2]Betriebsplan!I$1:J$65536,2)</f>
        <v>0</v>
      </c>
      <c r="J220" s="17" t="n">
        <f aca="false">VLOOKUP($D220,[2]Betriebsplan!$I$1:K$65536,3)</f>
        <v>44415.6493055556</v>
      </c>
    </row>
    <row r="221" customFormat="false" ht="15.75" hidden="false" customHeight="true" outlineLevel="0" collapsed="false">
      <c r="C221" s="15" t="n">
        <f aca="false">IF(VLOOKUP(D221,[2]Feiertage!G$12:H$125,2)=1,1,WEEKDAY(D221))</f>
        <v>1</v>
      </c>
      <c r="D221" s="16" t="n">
        <f aca="false">[2]Betriebsplan!$I237</f>
        <v>44416</v>
      </c>
      <c r="E221" s="17" t="n">
        <f aca="false">IF($I221=0,0,I221-[2]Betriebsplan!$T$8)</f>
        <v>0</v>
      </c>
      <c r="F221" s="17" t="n">
        <f aca="false">IF($I221=0,0,I221+[2]Betriebsplan!$U$8)</f>
        <v>0</v>
      </c>
      <c r="G221" s="17" t="n">
        <f aca="false">IF($J221=0,0,J221-[2]Betriebsplan!$T$8)</f>
        <v>44416.5944444444</v>
      </c>
      <c r="H221" s="17" t="n">
        <f aca="false">IF($J221=0,0,J221+[2]Betriebsplan!$U$8)</f>
        <v>44416.6777777778</v>
      </c>
      <c r="I221" s="17" t="n">
        <f aca="false">VLOOKUP(D221,[2]Betriebsplan!I$1:J$65536,2)</f>
        <v>0</v>
      </c>
      <c r="J221" s="17" t="n">
        <f aca="false">VLOOKUP($D221,[2]Betriebsplan!$I$1:K$65536,3)</f>
        <v>44416.6777777778</v>
      </c>
    </row>
    <row r="222" customFormat="false" ht="15.75" hidden="false" customHeight="true" outlineLevel="0" collapsed="false">
      <c r="C222" s="15" t="n">
        <f aca="false">IF(VLOOKUP(D222,[2]Feiertage!G$12:H$125,2)=1,1,WEEKDAY(D222))</f>
        <v>2</v>
      </c>
      <c r="D222" s="16" t="n">
        <f aca="false">[2]Betriebsplan!$I238</f>
        <v>44417</v>
      </c>
      <c r="E222" s="17" t="n">
        <f aca="false">IF($I222=0,0,I222-[2]Betriebsplan!$T$8)</f>
        <v>0</v>
      </c>
      <c r="F222" s="17" t="n">
        <f aca="false">IF($I222=0,0,I222+[2]Betriebsplan!$U$8)</f>
        <v>0</v>
      </c>
      <c r="G222" s="17" t="n">
        <f aca="false">IF($J222=0,0,J222-[2]Betriebsplan!$T$8)</f>
        <v>44417.6201388889</v>
      </c>
      <c r="H222" s="17" t="n">
        <f aca="false">IF($J222=0,0,J222+[2]Betriebsplan!$U$8)</f>
        <v>44417.7034722222</v>
      </c>
      <c r="I222" s="17" t="n">
        <f aca="false">VLOOKUP(D222,[2]Betriebsplan!I$1:J$65536,2)</f>
        <v>0</v>
      </c>
      <c r="J222" s="17" t="n">
        <f aca="false">VLOOKUP($D222,[2]Betriebsplan!$I$1:K$65536,3)</f>
        <v>44417.7034722222</v>
      </c>
    </row>
    <row r="223" customFormat="false" ht="15.75" hidden="false" customHeight="true" outlineLevel="0" collapsed="false">
      <c r="C223" s="15" t="n">
        <f aca="false">IF(VLOOKUP(D223,[2]Feiertage!G$12:H$125,2)=1,1,WEEKDAY(D223))</f>
        <v>3</v>
      </c>
      <c r="D223" s="16" t="n">
        <f aca="false">[2]Betriebsplan!$I239</f>
        <v>44418</v>
      </c>
      <c r="E223" s="17" t="n">
        <f aca="false">IF($I223=0,0,I223-[2]Betriebsplan!$T$8)</f>
        <v>0</v>
      </c>
      <c r="F223" s="17" t="n">
        <f aca="false">IF($I223=0,0,I223+[2]Betriebsplan!$U$8)</f>
        <v>0</v>
      </c>
      <c r="G223" s="17" t="n">
        <f aca="false">IF($J223=0,0,J223-[2]Betriebsplan!$T$8)</f>
        <v>44418.6458333333</v>
      </c>
      <c r="H223" s="17" t="n">
        <f aca="false">IF($J223=0,0,J223+[2]Betriebsplan!$U$8)</f>
        <v>44418.7291666667</v>
      </c>
      <c r="I223" s="17" t="n">
        <f aca="false">VLOOKUP(D223,[2]Betriebsplan!I$1:J$65536,2)</f>
        <v>0</v>
      </c>
      <c r="J223" s="17" t="n">
        <f aca="false">VLOOKUP($D223,[2]Betriebsplan!$I$1:K$65536,3)</f>
        <v>44418.7291666667</v>
      </c>
    </row>
    <row r="224" customFormat="false" ht="15.75" hidden="false" customHeight="true" outlineLevel="0" collapsed="false">
      <c r="C224" s="15" t="n">
        <f aca="false">IF(VLOOKUP(D224,[2]Feiertage!G$12:H$125,2)=1,1,WEEKDAY(D224))</f>
        <v>4</v>
      </c>
      <c r="D224" s="16" t="n">
        <f aca="false">[2]Betriebsplan!$I240</f>
        <v>44419</v>
      </c>
      <c r="E224" s="17" t="n">
        <f aca="false">IF($I224=0,0,I224-[2]Betriebsplan!$T$8)</f>
        <v>0</v>
      </c>
      <c r="F224" s="17" t="n">
        <f aca="false">IF($I224=0,0,I224+[2]Betriebsplan!$U$8)</f>
        <v>0</v>
      </c>
      <c r="G224" s="17" t="n">
        <f aca="false">IF($J224=0,0,J224-[2]Betriebsplan!$T$8)</f>
        <v>44419.6708333333</v>
      </c>
      <c r="H224" s="17" t="n">
        <f aca="false">IF($J224=0,0,J224+[2]Betriebsplan!$U$8)</f>
        <v>44419.7541666667</v>
      </c>
      <c r="I224" s="17" t="n">
        <f aca="false">VLOOKUP(D224,[2]Betriebsplan!I$1:J$65536,2)</f>
        <v>0</v>
      </c>
      <c r="J224" s="17" t="n">
        <f aca="false">VLOOKUP($D224,[2]Betriebsplan!$I$1:K$65536,3)</f>
        <v>44419.7541666667</v>
      </c>
    </row>
    <row r="225" customFormat="false" ht="15.75" hidden="false" customHeight="true" outlineLevel="0" collapsed="false">
      <c r="C225" s="15" t="n">
        <f aca="false">IF(VLOOKUP(D225,[2]Feiertage!G$12:H$125,2)=1,1,WEEKDAY(D225))</f>
        <v>5</v>
      </c>
      <c r="D225" s="16" t="n">
        <f aca="false">[2]Betriebsplan!$I241</f>
        <v>44420</v>
      </c>
      <c r="E225" s="17" t="n">
        <f aca="false">IF($I225=0,0,I225-[2]Betriebsplan!$T$8)</f>
        <v>0</v>
      </c>
      <c r="F225" s="17" t="n">
        <f aca="false">IF($I225=0,0,I225+[2]Betriebsplan!$U$8)</f>
        <v>0</v>
      </c>
      <c r="G225" s="17" t="n">
        <f aca="false">IF($J225=0,0,J225-[2]Betriebsplan!$T$8)</f>
        <v>44420.6965277778</v>
      </c>
      <c r="H225" s="17" t="n">
        <f aca="false">IF($J225=0,0,J225+[2]Betriebsplan!$U$8)</f>
        <v>44420.7798611111</v>
      </c>
      <c r="I225" s="17" t="n">
        <f aca="false">VLOOKUP(D225,[2]Betriebsplan!I$1:J$65536,2)</f>
        <v>0</v>
      </c>
      <c r="J225" s="17" t="n">
        <f aca="false">VLOOKUP($D225,[2]Betriebsplan!$I$1:K$65536,3)</f>
        <v>44420.7798611111</v>
      </c>
    </row>
    <row r="226" customFormat="false" ht="15.75" hidden="false" customHeight="true" outlineLevel="0" collapsed="false">
      <c r="C226" s="15" t="n">
        <f aca="false">IF(VLOOKUP(D226,[2]Feiertage!G$12:H$125,2)=1,1,WEEKDAY(D226))</f>
        <v>6</v>
      </c>
      <c r="D226" s="16" t="n">
        <f aca="false">[2]Betriebsplan!$I242</f>
        <v>44421</v>
      </c>
      <c r="E226" s="17" t="n">
        <f aca="false">IF($I226=0,0,I226-[2]Betriebsplan!$T$8)</f>
        <v>0</v>
      </c>
      <c r="F226" s="17" t="n">
        <f aca="false">IF($I226=0,0,I226+[2]Betriebsplan!$U$8)</f>
        <v>0</v>
      </c>
      <c r="G226" s="17" t="n">
        <f aca="false">IF($J226=0,0,J226-[2]Betriebsplan!$T$8)</f>
        <v>44421.7243055556</v>
      </c>
      <c r="H226" s="17" t="n">
        <f aca="false">IF($J226=0,0,J226+[2]Betriebsplan!$U$8)</f>
        <v>44421.8076388889</v>
      </c>
      <c r="I226" s="17" t="n">
        <f aca="false">VLOOKUP(D226,[2]Betriebsplan!I$1:J$65536,2)</f>
        <v>0</v>
      </c>
      <c r="J226" s="17" t="n">
        <f aca="false">VLOOKUP($D226,[2]Betriebsplan!$I$1:K$65536,3)</f>
        <v>44421.8076388889</v>
      </c>
    </row>
    <row r="227" customFormat="false" ht="15.75" hidden="false" customHeight="true" outlineLevel="0" collapsed="false">
      <c r="C227" s="15" t="n">
        <f aca="false">IF(VLOOKUP(D227,[2]Feiertage!G$12:H$125,2)=1,1,WEEKDAY(D227))</f>
        <v>7</v>
      </c>
      <c r="D227" s="16" t="n">
        <f aca="false">[2]Betriebsplan!$I243</f>
        <v>44422</v>
      </c>
      <c r="E227" s="17" t="n">
        <f aca="false">IF($I227=0,0,I227-[2]Betriebsplan!$T$8)</f>
        <v>44422.2493055556</v>
      </c>
      <c r="F227" s="17" t="n">
        <f aca="false">IF($I227=0,0,I227+[2]Betriebsplan!$U$8)</f>
        <v>44422.3326388889</v>
      </c>
      <c r="G227" s="17" t="n">
        <f aca="false">IF($J227=0,0,J227-[2]Betriebsplan!$T$8)</f>
        <v>44422.7555555556</v>
      </c>
      <c r="H227" s="17" t="n">
        <f aca="false">IF($J227=0,0,J227+[2]Betriebsplan!$U$8)</f>
        <v>44422.8388888889</v>
      </c>
      <c r="I227" s="17" t="n">
        <f aca="false">VLOOKUP(D227,[2]Betriebsplan!I$1:J$65536,2)</f>
        <v>44422.3326388889</v>
      </c>
      <c r="J227" s="17" t="n">
        <f aca="false">VLOOKUP($D227,[2]Betriebsplan!$I$1:K$65536,3)</f>
        <v>44422.8388888889</v>
      </c>
    </row>
    <row r="228" customFormat="false" ht="15.75" hidden="false" customHeight="true" outlineLevel="0" collapsed="false">
      <c r="C228" s="15" t="n">
        <f aca="false">IF(VLOOKUP(D228,[2]Feiertage!G$12:H$125,2)=1,1,WEEKDAY(D228))</f>
        <v>1</v>
      </c>
      <c r="D228" s="16" t="n">
        <f aca="false">[2]Betriebsplan!$I244</f>
        <v>44423</v>
      </c>
      <c r="E228" s="17" t="n">
        <f aca="false">IF($I228=0,0,I228-[2]Betriebsplan!$T$8)</f>
        <v>44423.2805555556</v>
      </c>
      <c r="F228" s="17" t="n">
        <f aca="false">IF($I228=0,0,I228+[2]Betriebsplan!$U$8)</f>
        <v>44423.3638888889</v>
      </c>
      <c r="G228" s="17" t="n">
        <f aca="false">IF($J228=0,0,J228-[2]Betriebsplan!$T$8)</f>
        <v>44423.7875</v>
      </c>
      <c r="H228" s="17" t="n">
        <f aca="false">IF($J228=0,0,J228+[2]Betriebsplan!$U$8)</f>
        <v>44423.8708333333</v>
      </c>
      <c r="I228" s="17" t="n">
        <f aca="false">VLOOKUP(D228,[2]Betriebsplan!I$1:J$65536,2)</f>
        <v>44423.3638888889</v>
      </c>
      <c r="J228" s="17" t="n">
        <f aca="false">VLOOKUP($D228,[2]Betriebsplan!$I$1:K$65536,3)</f>
        <v>44423.8708333333</v>
      </c>
    </row>
    <row r="229" customFormat="false" ht="15.75" hidden="false" customHeight="true" outlineLevel="0" collapsed="false">
      <c r="C229" s="15" t="n">
        <f aca="false">IF(VLOOKUP(D229,[2]Feiertage!G$12:H$125,2)=1,1,WEEKDAY(D229))</f>
        <v>2</v>
      </c>
      <c r="D229" s="16" t="n">
        <f aca="false">[2]Betriebsplan!$I245</f>
        <v>44424</v>
      </c>
      <c r="E229" s="17" t="n">
        <f aca="false">IF($I229=0,0,I229-[2]Betriebsplan!$T$8)</f>
        <v>44424.3111111111</v>
      </c>
      <c r="F229" s="17" t="n">
        <f aca="false">IF($I229=0,0,I229+[2]Betriebsplan!$U$8)</f>
        <v>44424.3944444444</v>
      </c>
      <c r="G229" s="17" t="n">
        <f aca="false">IF($J229=0,0,J229-[2]Betriebsplan!$T$8)</f>
        <v>0</v>
      </c>
      <c r="H229" s="17" t="n">
        <f aca="false">IF($J229=0,0,J229+[2]Betriebsplan!$U$8)</f>
        <v>0</v>
      </c>
      <c r="I229" s="17" t="n">
        <f aca="false">VLOOKUP(D229,[2]Betriebsplan!I$1:J$65536,2)</f>
        <v>44424.3944444444</v>
      </c>
      <c r="J229" s="17" t="n">
        <f aca="false">VLOOKUP($D229,[2]Betriebsplan!$I$1:K$65536,3)</f>
        <v>0</v>
      </c>
    </row>
    <row r="230" customFormat="false" ht="15.75" hidden="false" customHeight="true" outlineLevel="0" collapsed="false">
      <c r="C230" s="15" t="n">
        <f aca="false">IF(VLOOKUP(D230,[2]Feiertage!G$12:H$125,2)=1,1,WEEKDAY(D230))</f>
        <v>3</v>
      </c>
      <c r="D230" s="16" t="n">
        <f aca="false">[2]Betriebsplan!$I246</f>
        <v>44425</v>
      </c>
      <c r="E230" s="17" t="n">
        <f aca="false">IF($I230=0,0,I230-[2]Betriebsplan!$T$8)</f>
        <v>44425.3479166667</v>
      </c>
      <c r="F230" s="17" t="n">
        <f aca="false">IF($I230=0,0,I230+[2]Betriebsplan!$U$8)</f>
        <v>44425.43125</v>
      </c>
      <c r="G230" s="17" t="n">
        <f aca="false">IF($J230=0,0,J230-[2]Betriebsplan!$T$8)</f>
        <v>0</v>
      </c>
      <c r="H230" s="17" t="n">
        <f aca="false">IF($J230=0,0,J230+[2]Betriebsplan!$U$8)</f>
        <v>0</v>
      </c>
      <c r="I230" s="17" t="n">
        <f aca="false">VLOOKUP(D230,[2]Betriebsplan!I$1:J$65536,2)</f>
        <v>44425.43125</v>
      </c>
      <c r="J230" s="17" t="n">
        <f aca="false">VLOOKUP($D230,[2]Betriebsplan!$I$1:K$65536,3)</f>
        <v>0</v>
      </c>
    </row>
    <row r="231" customFormat="false" ht="15.75" hidden="false" customHeight="true" outlineLevel="0" collapsed="false">
      <c r="C231" s="15" t="n">
        <f aca="false">IF(VLOOKUP(D231,[2]Feiertage!G$12:H$125,2)=1,1,WEEKDAY(D231))</f>
        <v>4</v>
      </c>
      <c r="D231" s="16" t="n">
        <f aca="false">[2]Betriebsplan!$I247</f>
        <v>44426</v>
      </c>
      <c r="E231" s="17" t="n">
        <f aca="false">IF($I231=0,0,I231-[2]Betriebsplan!$T$8)</f>
        <v>44426.3958333333</v>
      </c>
      <c r="F231" s="17" t="n">
        <f aca="false">IF($I231=0,0,I231+[2]Betriebsplan!$U$8)</f>
        <v>44426.4791666667</v>
      </c>
      <c r="G231" s="17" t="n">
        <f aca="false">IF($J231=0,0,J231-[2]Betriebsplan!$T$8)</f>
        <v>0</v>
      </c>
      <c r="H231" s="17" t="n">
        <f aca="false">IF($J231=0,0,J231+[2]Betriebsplan!$U$8)</f>
        <v>0</v>
      </c>
      <c r="I231" s="17" t="n">
        <f aca="false">VLOOKUP(D231,[2]Betriebsplan!I$1:J$65536,2)</f>
        <v>44426.4791666667</v>
      </c>
      <c r="J231" s="17" t="n">
        <f aca="false">VLOOKUP($D231,[2]Betriebsplan!$I$1:K$65536,3)</f>
        <v>0</v>
      </c>
    </row>
    <row r="232" customFormat="false" ht="15.75" hidden="false" customHeight="true" outlineLevel="0" collapsed="false">
      <c r="C232" s="15" t="n">
        <f aca="false">IF(VLOOKUP(D232,[2]Feiertage!G$12:H$125,2)=1,1,WEEKDAY(D232))</f>
        <v>5</v>
      </c>
      <c r="D232" s="16" t="n">
        <f aca="false">[2]Betriebsplan!$I248</f>
        <v>44427</v>
      </c>
      <c r="E232" s="17" t="n">
        <f aca="false">IF($I232=0,0,I232-[2]Betriebsplan!$T$8)</f>
        <v>0</v>
      </c>
      <c r="F232" s="17" t="n">
        <f aca="false">IF($I232=0,0,I232+[2]Betriebsplan!$U$8)</f>
        <v>0</v>
      </c>
      <c r="G232" s="17" t="n">
        <f aca="false">IF($J232=0,0,J232-[2]Betriebsplan!$T$8)</f>
        <v>44427.4520833333</v>
      </c>
      <c r="H232" s="17" t="n">
        <f aca="false">IF($J232=0,0,J232+[2]Betriebsplan!$U$8)</f>
        <v>44427.5354166667</v>
      </c>
      <c r="I232" s="17" t="n">
        <f aca="false">VLOOKUP(D232,[2]Betriebsplan!I$1:J$65536,2)</f>
        <v>0</v>
      </c>
      <c r="J232" s="17" t="n">
        <f aca="false">VLOOKUP($D232,[2]Betriebsplan!$I$1:K$65536,3)</f>
        <v>44427.5354166667</v>
      </c>
    </row>
    <row r="233" customFormat="false" ht="15.75" hidden="false" customHeight="true" outlineLevel="0" collapsed="false">
      <c r="C233" s="15" t="n">
        <f aca="false">IF(VLOOKUP(D233,[2]Feiertage!G$12:H$125,2)=1,1,WEEKDAY(D233))</f>
        <v>6</v>
      </c>
      <c r="D233" s="16" t="n">
        <f aca="false">[2]Betriebsplan!$I249</f>
        <v>44428</v>
      </c>
      <c r="E233" s="17" t="n">
        <f aca="false">IF($I233=0,0,I233-[2]Betriebsplan!$T$8)</f>
        <v>0</v>
      </c>
      <c r="F233" s="17" t="n">
        <f aca="false">IF($I233=0,0,I233+[2]Betriebsplan!$U$8)</f>
        <v>0</v>
      </c>
      <c r="G233" s="17" t="n">
        <f aca="false">IF($J233=0,0,J233-[2]Betriebsplan!$T$8)</f>
        <v>44428.5048611111</v>
      </c>
      <c r="H233" s="17" t="n">
        <f aca="false">IF($J233=0,0,J233+[2]Betriebsplan!$U$8)</f>
        <v>44428.5881944444</v>
      </c>
      <c r="I233" s="17" t="n">
        <f aca="false">VLOOKUP(D233,[2]Betriebsplan!I$1:J$65536,2)</f>
        <v>0</v>
      </c>
      <c r="J233" s="17" t="n">
        <f aca="false">VLOOKUP($D233,[2]Betriebsplan!$I$1:K$65536,3)</f>
        <v>44428.5881944444</v>
      </c>
    </row>
    <row r="234" customFormat="false" ht="15.75" hidden="false" customHeight="true" outlineLevel="0" collapsed="false">
      <c r="C234" s="15" t="n">
        <f aca="false">IF(VLOOKUP(D234,[2]Feiertage!G$12:H$125,2)=1,1,WEEKDAY(D234))</f>
        <v>7</v>
      </c>
      <c r="D234" s="16" t="n">
        <f aca="false">[2]Betriebsplan!$I250</f>
        <v>44429</v>
      </c>
      <c r="E234" s="17" t="n">
        <f aca="false">IF($I234=0,0,I234-[2]Betriebsplan!$T$8)</f>
        <v>0</v>
      </c>
      <c r="F234" s="17" t="n">
        <f aca="false">IF($I234=0,0,I234+[2]Betriebsplan!$U$8)</f>
        <v>0</v>
      </c>
      <c r="G234" s="17" t="n">
        <f aca="false">IF($J234=0,0,J234-[2]Betriebsplan!$T$8)</f>
        <v>44429.55</v>
      </c>
      <c r="H234" s="17" t="n">
        <f aca="false">IF($J234=0,0,J234+[2]Betriebsplan!$U$8)</f>
        <v>44429.6333333333</v>
      </c>
      <c r="I234" s="17" t="n">
        <f aca="false">VLOOKUP(D234,[2]Betriebsplan!I$1:J$65536,2)</f>
        <v>0</v>
      </c>
      <c r="J234" s="17" t="n">
        <f aca="false">VLOOKUP($D234,[2]Betriebsplan!$I$1:K$65536,3)</f>
        <v>44429.6333333333</v>
      </c>
    </row>
    <row r="235" customFormat="false" ht="15.75" hidden="false" customHeight="true" outlineLevel="0" collapsed="false">
      <c r="C235" s="15" t="n">
        <f aca="false">IF(VLOOKUP(D235,[2]Feiertage!G$12:H$125,2)=1,1,WEEKDAY(D235))</f>
        <v>1</v>
      </c>
      <c r="D235" s="16" t="n">
        <f aca="false">[2]Betriebsplan!$I251</f>
        <v>44430</v>
      </c>
      <c r="E235" s="17" t="n">
        <f aca="false">IF($I235=0,0,I235-[2]Betriebsplan!$T$8)</f>
        <v>0</v>
      </c>
      <c r="F235" s="17" t="n">
        <f aca="false">IF($I235=0,0,I235+[2]Betriebsplan!$U$8)</f>
        <v>0</v>
      </c>
      <c r="G235" s="17" t="n">
        <f aca="false">IF($J235=0,0,J235-[2]Betriebsplan!$T$8)</f>
        <v>44430.5875</v>
      </c>
      <c r="H235" s="17" t="n">
        <f aca="false">IF($J235=0,0,J235+[2]Betriebsplan!$U$8)</f>
        <v>44430.6708333333</v>
      </c>
      <c r="I235" s="17" t="n">
        <f aca="false">VLOOKUP(D235,[2]Betriebsplan!I$1:J$65536,2)</f>
        <v>0</v>
      </c>
      <c r="J235" s="17" t="n">
        <f aca="false">VLOOKUP($D235,[2]Betriebsplan!$I$1:K$65536,3)</f>
        <v>44430.6708333333</v>
      </c>
    </row>
    <row r="236" customFormat="false" ht="15.75" hidden="false" customHeight="true" outlineLevel="0" collapsed="false">
      <c r="C236" s="15" t="n">
        <f aca="false">IF(VLOOKUP(D236,[2]Feiertage!G$12:H$125,2)=1,1,WEEKDAY(D236))</f>
        <v>2</v>
      </c>
      <c r="D236" s="16" t="n">
        <f aca="false">[2]Betriebsplan!$I252</f>
        <v>44431</v>
      </c>
      <c r="E236" s="17" t="n">
        <f aca="false">IF($I236=0,0,I236-[2]Betriebsplan!$T$8)</f>
        <v>0</v>
      </c>
      <c r="F236" s="17" t="n">
        <f aca="false">IF($I236=0,0,I236+[2]Betriebsplan!$U$8)</f>
        <v>0</v>
      </c>
      <c r="G236" s="17" t="n">
        <f aca="false">IF($J236=0,0,J236-[2]Betriebsplan!$T$8)</f>
        <v>44431.6201388889</v>
      </c>
      <c r="H236" s="17" t="n">
        <f aca="false">IF($J236=0,0,J236+[2]Betriebsplan!$U$8)</f>
        <v>44431.7034722222</v>
      </c>
      <c r="I236" s="17" t="n">
        <f aca="false">VLOOKUP(D236,[2]Betriebsplan!I$1:J$65536,2)</f>
        <v>0</v>
      </c>
      <c r="J236" s="17" t="n">
        <f aca="false">VLOOKUP($D236,[2]Betriebsplan!$I$1:K$65536,3)</f>
        <v>44431.7034722222</v>
      </c>
    </row>
    <row r="237" customFormat="false" ht="15.75" hidden="false" customHeight="true" outlineLevel="0" collapsed="false">
      <c r="C237" s="15" t="n">
        <f aca="false">IF(VLOOKUP(D237,[2]Feiertage!G$12:H$125,2)=1,1,WEEKDAY(D237))</f>
        <v>3</v>
      </c>
      <c r="D237" s="16" t="n">
        <f aca="false">[2]Betriebsplan!$I253</f>
        <v>44432</v>
      </c>
      <c r="E237" s="17" t="n">
        <f aca="false">IF($I237=0,0,I237-[2]Betriebsplan!$T$8)</f>
        <v>0</v>
      </c>
      <c r="F237" s="17" t="n">
        <f aca="false">IF($I237=0,0,I237+[2]Betriebsplan!$U$8)</f>
        <v>0</v>
      </c>
      <c r="G237" s="17" t="n">
        <f aca="false">IF($J237=0,0,J237-[2]Betriebsplan!$T$8)</f>
        <v>44432.6472222222</v>
      </c>
      <c r="H237" s="17" t="n">
        <f aca="false">IF($J237=0,0,J237+[2]Betriebsplan!$U$8)</f>
        <v>44432.7305555556</v>
      </c>
      <c r="I237" s="17" t="n">
        <f aca="false">VLOOKUP(D237,[2]Betriebsplan!I$1:J$65536,2)</f>
        <v>0</v>
      </c>
      <c r="J237" s="17" t="n">
        <f aca="false">VLOOKUP($D237,[2]Betriebsplan!$I$1:K$65536,3)</f>
        <v>44432.7305555556</v>
      </c>
    </row>
    <row r="238" customFormat="false" ht="15.75" hidden="false" customHeight="true" outlineLevel="0" collapsed="false">
      <c r="C238" s="15" t="n">
        <f aca="false">IF(VLOOKUP(D238,[2]Feiertage!G$12:H$125,2)=1,1,WEEKDAY(D238))</f>
        <v>4</v>
      </c>
      <c r="D238" s="16" t="n">
        <f aca="false">[2]Betriebsplan!$I254</f>
        <v>44433</v>
      </c>
      <c r="E238" s="17" t="n">
        <f aca="false">IF($I238=0,0,I238-[2]Betriebsplan!$T$8)</f>
        <v>0</v>
      </c>
      <c r="F238" s="17" t="n">
        <f aca="false">IF($I238=0,0,I238+[2]Betriebsplan!$U$8)</f>
        <v>0</v>
      </c>
      <c r="G238" s="17" t="n">
        <f aca="false">IF($J238=0,0,J238-[2]Betriebsplan!$T$8)</f>
        <v>44433.6722222222</v>
      </c>
      <c r="H238" s="17" t="n">
        <f aca="false">IF($J238=0,0,J238+[2]Betriebsplan!$U$8)</f>
        <v>44433.7555555556</v>
      </c>
      <c r="I238" s="17" t="n">
        <f aca="false">VLOOKUP(D238,[2]Betriebsplan!I$1:J$65536,2)</f>
        <v>0</v>
      </c>
      <c r="J238" s="17" t="n">
        <f aca="false">VLOOKUP($D238,[2]Betriebsplan!$I$1:K$65536,3)</f>
        <v>44433.7555555556</v>
      </c>
    </row>
    <row r="239" customFormat="false" ht="15.75" hidden="false" customHeight="true" outlineLevel="0" collapsed="false">
      <c r="C239" s="15" t="n">
        <f aca="false">IF(VLOOKUP(D239,[2]Feiertage!G$12:H$125,2)=1,1,WEEKDAY(D239))</f>
        <v>5</v>
      </c>
      <c r="D239" s="16" t="n">
        <f aca="false">[2]Betriebsplan!$I255</f>
        <v>44434</v>
      </c>
      <c r="E239" s="17" t="n">
        <f aca="false">IF($I239=0,0,I239-[2]Betriebsplan!$T$8)</f>
        <v>0</v>
      </c>
      <c r="F239" s="17" t="n">
        <f aca="false">IF($I239=0,0,I239+[2]Betriebsplan!$U$8)</f>
        <v>0</v>
      </c>
      <c r="G239" s="17" t="n">
        <f aca="false">IF($J239=0,0,J239-[2]Betriebsplan!$T$8)</f>
        <v>44434.6951388889</v>
      </c>
      <c r="H239" s="17" t="n">
        <f aca="false">IF($J239=0,0,J239+[2]Betriebsplan!$U$8)</f>
        <v>44434.7784722222</v>
      </c>
      <c r="I239" s="17" t="n">
        <f aca="false">VLOOKUP(D239,[2]Betriebsplan!I$1:J$65536,2)</f>
        <v>0</v>
      </c>
      <c r="J239" s="17" t="n">
        <f aca="false">VLOOKUP($D239,[2]Betriebsplan!$I$1:K$65536,3)</f>
        <v>44434.7784722222</v>
      </c>
    </row>
    <row r="240" customFormat="false" ht="15.75" hidden="false" customHeight="true" outlineLevel="0" collapsed="false">
      <c r="C240" s="15" t="n">
        <f aca="false">IF(VLOOKUP(D240,[2]Feiertage!G$12:H$125,2)=1,1,WEEKDAY(D240))</f>
        <v>6</v>
      </c>
      <c r="D240" s="16" t="n">
        <f aca="false">[2]Betriebsplan!$I256</f>
        <v>44435</v>
      </c>
      <c r="E240" s="17" t="n">
        <f aca="false">IF($I240=0,0,I240-[2]Betriebsplan!$T$8)</f>
        <v>0</v>
      </c>
      <c r="F240" s="17" t="n">
        <f aca="false">IF($I240=0,0,I240+[2]Betriebsplan!$U$8)</f>
        <v>0</v>
      </c>
      <c r="G240" s="17" t="n">
        <f aca="false">IF($J240=0,0,J240-[2]Betriebsplan!$T$8)</f>
        <v>44435.71875</v>
      </c>
      <c r="H240" s="17" t="n">
        <f aca="false">IF($J240=0,0,J240+[2]Betriebsplan!$U$8)</f>
        <v>44435.8020833333</v>
      </c>
      <c r="I240" s="17" t="n">
        <f aca="false">VLOOKUP(D240,[2]Betriebsplan!I$1:J$65536,2)</f>
        <v>0</v>
      </c>
      <c r="J240" s="17" t="n">
        <f aca="false">VLOOKUP($D240,[2]Betriebsplan!$I$1:K$65536,3)</f>
        <v>44435.8020833333</v>
      </c>
    </row>
    <row r="241" customFormat="false" ht="15.75" hidden="false" customHeight="true" outlineLevel="0" collapsed="false">
      <c r="C241" s="15" t="n">
        <f aca="false">IF(VLOOKUP(D241,[2]Feiertage!G$12:H$125,2)=1,1,WEEKDAY(D241))</f>
        <v>7</v>
      </c>
      <c r="D241" s="16" t="n">
        <f aca="false">[2]Betriebsplan!$I257</f>
        <v>44436</v>
      </c>
      <c r="E241" s="17" t="n">
        <f aca="false">IF($I241=0,0,I241-[2]Betriebsplan!$T$8)</f>
        <v>44436.2375</v>
      </c>
      <c r="F241" s="17" t="n">
        <f aca="false">IF($I241=0,0,I241+[2]Betriebsplan!$U$8)</f>
        <v>44436.3208333333</v>
      </c>
      <c r="G241" s="17" t="n">
        <f aca="false">IF($J241=0,0,J241-[2]Betriebsplan!$T$8)</f>
        <v>44436.74375</v>
      </c>
      <c r="H241" s="17" t="n">
        <f aca="false">IF($J241=0,0,J241+[2]Betriebsplan!$U$8)</f>
        <v>44436.8270833333</v>
      </c>
      <c r="I241" s="17" t="n">
        <f aca="false">VLOOKUP(D241,[2]Betriebsplan!I$1:J$65536,2)</f>
        <v>44436.3208333333</v>
      </c>
      <c r="J241" s="17" t="n">
        <f aca="false">VLOOKUP($D241,[2]Betriebsplan!$I$1:K$65536,3)</f>
        <v>44436.8270833333</v>
      </c>
    </row>
    <row r="242" customFormat="false" ht="15.75" hidden="false" customHeight="true" outlineLevel="0" collapsed="false">
      <c r="C242" s="15" t="n">
        <f aca="false">IF(VLOOKUP(D242,[2]Feiertage!G$12:H$125,2)=1,1,WEEKDAY(D242))</f>
        <v>1</v>
      </c>
      <c r="D242" s="16" t="n">
        <f aca="false">[2]Betriebsplan!$I258</f>
        <v>44437</v>
      </c>
      <c r="E242" s="17" t="n">
        <f aca="false">IF($I242=0,0,I242-[2]Betriebsplan!$T$8)</f>
        <v>44437.2604166667</v>
      </c>
      <c r="F242" s="17" t="n">
        <f aca="false">IF($I242=0,0,I242+[2]Betriebsplan!$U$8)</f>
        <v>44437.34375</v>
      </c>
      <c r="G242" s="17" t="n">
        <f aca="false">IF($J242=0,0,J242-[2]Betriebsplan!$T$8)</f>
        <v>44437.7680555556</v>
      </c>
      <c r="H242" s="17" t="n">
        <f aca="false">IF($J242=0,0,J242+[2]Betriebsplan!$U$8)</f>
        <v>44437.8513888889</v>
      </c>
      <c r="I242" s="17" t="n">
        <f aca="false">VLOOKUP(D242,[2]Betriebsplan!I$1:J$65536,2)</f>
        <v>44437.34375</v>
      </c>
      <c r="J242" s="17" t="n">
        <f aca="false">VLOOKUP($D242,[2]Betriebsplan!$I$1:K$65536,3)</f>
        <v>44437.8513888889</v>
      </c>
    </row>
    <row r="243" customFormat="false" ht="15.75" hidden="false" customHeight="true" outlineLevel="0" collapsed="false">
      <c r="C243" s="15" t="n">
        <f aca="false">IF(VLOOKUP(D243,[2]Feiertage!G$12:H$125,2)=1,1,WEEKDAY(D243))</f>
        <v>2</v>
      </c>
      <c r="D243" s="16" t="n">
        <f aca="false">[2]Betriebsplan!$I259</f>
        <v>44438</v>
      </c>
      <c r="E243" s="17" t="n">
        <f aca="false">IF($I243=0,0,I243-[2]Betriebsplan!$T$8)</f>
        <v>44438.28125</v>
      </c>
      <c r="F243" s="17" t="n">
        <f aca="false">IF($I243=0,0,I243+[2]Betriebsplan!$U$8)</f>
        <v>44438.3645833333</v>
      </c>
      <c r="G243" s="17" t="n">
        <f aca="false">IF($J243=0,0,J243-[2]Betriebsplan!$T$8)</f>
        <v>0</v>
      </c>
      <c r="H243" s="17" t="n">
        <f aca="false">IF($J243=0,0,J243+[2]Betriebsplan!$U$8)</f>
        <v>0</v>
      </c>
      <c r="I243" s="17" t="n">
        <f aca="false">VLOOKUP(D243,[2]Betriebsplan!I$1:J$65536,2)</f>
        <v>44438.3645833333</v>
      </c>
      <c r="J243" s="17" t="n">
        <f aca="false">VLOOKUP($D243,[2]Betriebsplan!$I$1:K$65536,3)</f>
        <v>0</v>
      </c>
    </row>
    <row r="244" customFormat="false" ht="15.75" hidden="false" customHeight="true" outlineLevel="0" collapsed="false">
      <c r="C244" s="15" t="n">
        <f aca="false">IF(VLOOKUP(D244,[2]Feiertage!G$12:H$125,2)=1,1,WEEKDAY(D244))</f>
        <v>3</v>
      </c>
      <c r="D244" s="16" t="n">
        <f aca="false">[2]Betriebsplan!$I260</f>
        <v>44439</v>
      </c>
      <c r="E244" s="17" t="n">
        <f aca="false">IF($I244=0,0,I244-[2]Betriebsplan!$T$8)</f>
        <v>44439.3055555556</v>
      </c>
      <c r="F244" s="17" t="n">
        <f aca="false">IF($I244=0,0,I244+[2]Betriebsplan!$U$8)</f>
        <v>44439.3888888889</v>
      </c>
      <c r="G244" s="17" t="n">
        <f aca="false">IF($J244=0,0,J244-[2]Betriebsplan!$T$8)</f>
        <v>0</v>
      </c>
      <c r="H244" s="17" t="n">
        <f aca="false">IF($J244=0,0,J244+[2]Betriebsplan!$U$8)</f>
        <v>0</v>
      </c>
      <c r="I244" s="17" t="n">
        <f aca="false">VLOOKUP(D244,[2]Betriebsplan!I$1:J$65536,2)</f>
        <v>44439.3888888889</v>
      </c>
      <c r="J244" s="17" t="n">
        <f aca="false">VLOOKUP($D244,[2]Betriebsplan!$I$1:K$65536,3)</f>
        <v>0</v>
      </c>
    </row>
    <row r="245" customFormat="false" ht="15.75" hidden="false" customHeight="true" outlineLevel="0" collapsed="false">
      <c r="C245" s="15" t="n">
        <f aca="false">IF(VLOOKUP(D245,[2]Feiertage!G$12:H$125,2)=1,1,WEEKDAY(D245))</f>
        <v>4</v>
      </c>
      <c r="D245" s="16" t="n">
        <f aca="false">[2]Betriebsplan!$I261</f>
        <v>44440</v>
      </c>
      <c r="E245" s="17" t="n">
        <f aca="false">IF($I245=0,0,I245-[2]Betriebsplan!$T$8)</f>
        <v>44440.3430555556</v>
      </c>
      <c r="F245" s="17" t="n">
        <f aca="false">IF($I245=0,0,I245+[2]Betriebsplan!$U$8)</f>
        <v>44440.4263888889</v>
      </c>
      <c r="G245" s="17" t="n">
        <f aca="false">IF($J245=0,0,J245-[2]Betriebsplan!$T$8)</f>
        <v>0</v>
      </c>
      <c r="H245" s="17" t="n">
        <f aca="false">IF($J245=0,0,J245+[2]Betriebsplan!$U$8)</f>
        <v>0</v>
      </c>
      <c r="I245" s="17" t="n">
        <f aca="false">VLOOKUP(D245,[2]Betriebsplan!I$1:J$65536,2)</f>
        <v>44440.4263888889</v>
      </c>
      <c r="J245" s="17" t="n">
        <f aca="false">VLOOKUP($D245,[2]Betriebsplan!$I$1:K$65536,3)</f>
        <v>0</v>
      </c>
    </row>
    <row r="246" customFormat="false" ht="15.75" hidden="false" customHeight="true" outlineLevel="0" collapsed="false">
      <c r="C246" s="15" t="n">
        <f aca="false">IF(VLOOKUP(D246,[2]Feiertage!G$12:H$125,2)=1,1,WEEKDAY(D246))</f>
        <v>5</v>
      </c>
      <c r="D246" s="16" t="n">
        <f aca="false">[2]Betriebsplan!$I262</f>
        <v>44441</v>
      </c>
      <c r="E246" s="17" t="n">
        <f aca="false">IF($I246=0,0,I246-[2]Betriebsplan!$T$8)</f>
        <v>44441.3979166667</v>
      </c>
      <c r="F246" s="17" t="n">
        <f aca="false">IF($I246=0,0,I246+[2]Betriebsplan!$U$8)</f>
        <v>44441.48125</v>
      </c>
      <c r="G246" s="17" t="n">
        <f aca="false">IF($J246=0,0,J246-[2]Betriebsplan!$T$8)</f>
        <v>0</v>
      </c>
      <c r="H246" s="17" t="n">
        <f aca="false">IF($J246=0,0,J246+[2]Betriebsplan!$U$8)</f>
        <v>0</v>
      </c>
      <c r="I246" s="17" t="n">
        <f aca="false">VLOOKUP(D246,[2]Betriebsplan!I$1:J$65536,2)</f>
        <v>44441.48125</v>
      </c>
      <c r="J246" s="17" t="n">
        <f aca="false">VLOOKUP($D246,[2]Betriebsplan!$I$1:K$65536,3)</f>
        <v>0</v>
      </c>
    </row>
    <row r="247" customFormat="false" ht="15.75" hidden="false" customHeight="true" outlineLevel="0" collapsed="false">
      <c r="C247" s="15" t="n">
        <f aca="false">IF(VLOOKUP(D247,[2]Feiertage!G$12:H$125,2)=1,1,WEEKDAY(D247))</f>
        <v>6</v>
      </c>
      <c r="D247" s="16" t="n">
        <f aca="false">[2]Betriebsplan!$I263</f>
        <v>44442</v>
      </c>
      <c r="E247" s="17" t="n">
        <f aca="false">IF($I247=0,0,I247-[2]Betriebsplan!$T$8)</f>
        <v>0</v>
      </c>
      <c r="F247" s="17" t="n">
        <f aca="false">IF($I247=0,0,I247+[2]Betriebsplan!$U$8)</f>
        <v>0</v>
      </c>
      <c r="G247" s="17" t="n">
        <f aca="false">IF($J247=0,0,J247-[2]Betriebsplan!$T$8)</f>
        <v>44442.4597222222</v>
      </c>
      <c r="H247" s="17" t="n">
        <f aca="false">IF($J247=0,0,J247+[2]Betriebsplan!$U$8)</f>
        <v>44442.5430555556</v>
      </c>
      <c r="I247" s="17" t="n">
        <f aca="false">VLOOKUP(D247,[2]Betriebsplan!I$1:J$65536,2)</f>
        <v>0</v>
      </c>
      <c r="J247" s="17" t="n">
        <f aca="false">VLOOKUP($D247,[2]Betriebsplan!$I$1:K$65536,3)</f>
        <v>44442.5430555556</v>
      </c>
    </row>
    <row r="248" customFormat="false" ht="15.75" hidden="false" customHeight="true" outlineLevel="0" collapsed="false">
      <c r="C248" s="15" t="n">
        <f aca="false">IF(VLOOKUP(D248,[2]Feiertage!G$12:H$125,2)=1,1,WEEKDAY(D248))</f>
        <v>7</v>
      </c>
      <c r="D248" s="16" t="n">
        <f aca="false">[2]Betriebsplan!$I264</f>
        <v>44443</v>
      </c>
      <c r="E248" s="17" t="n">
        <f aca="false">IF($I248=0,0,I248-[2]Betriebsplan!$T$8)</f>
        <v>0</v>
      </c>
      <c r="F248" s="17" t="n">
        <f aca="false">IF($I248=0,0,I248+[2]Betriebsplan!$U$8)</f>
        <v>0</v>
      </c>
      <c r="G248" s="17" t="n">
        <f aca="false">IF($J248=0,0,J248-[2]Betriebsplan!$T$8)</f>
        <v>44443.5118055555</v>
      </c>
      <c r="H248" s="17" t="n">
        <f aca="false">IF($J248=0,0,J248+[2]Betriebsplan!$U$8)</f>
        <v>44443.5951388889</v>
      </c>
      <c r="I248" s="17" t="n">
        <f aca="false">VLOOKUP(D248,[2]Betriebsplan!I$1:J$65536,2)</f>
        <v>0</v>
      </c>
      <c r="J248" s="17" t="n">
        <f aca="false">VLOOKUP($D248,[2]Betriebsplan!$I$1:K$65536,3)</f>
        <v>44443.5951388889</v>
      </c>
    </row>
    <row r="249" customFormat="false" ht="15.75" hidden="false" customHeight="true" outlineLevel="0" collapsed="false">
      <c r="C249" s="15" t="n">
        <f aca="false">IF(VLOOKUP(D249,[2]Feiertage!G$12:H$125,2)=1,1,WEEKDAY(D249))</f>
        <v>1</v>
      </c>
      <c r="D249" s="16" t="n">
        <f aca="false">[2]Betriebsplan!$I265</f>
        <v>44444</v>
      </c>
      <c r="E249" s="17" t="n">
        <f aca="false">IF($I249=0,0,I249-[2]Betriebsplan!$T$8)</f>
        <v>0</v>
      </c>
      <c r="F249" s="17" t="n">
        <f aca="false">IF($I249=0,0,I249+[2]Betriebsplan!$U$8)</f>
        <v>0</v>
      </c>
      <c r="G249" s="17" t="n">
        <f aca="false">IF($J249=0,0,J249-[2]Betriebsplan!$T$8)</f>
        <v>44444.55</v>
      </c>
      <c r="H249" s="17" t="n">
        <f aca="false">IF($J249=0,0,J249+[2]Betriebsplan!$U$8)</f>
        <v>44444.6333333333</v>
      </c>
      <c r="I249" s="17" t="n">
        <f aca="false">VLOOKUP(D249,[2]Betriebsplan!I$1:J$65536,2)</f>
        <v>0</v>
      </c>
      <c r="J249" s="17" t="n">
        <f aca="false">VLOOKUP($D249,[2]Betriebsplan!$I$1:K$65536,3)</f>
        <v>44444.6333333333</v>
      </c>
    </row>
    <row r="250" customFormat="false" ht="15.75" hidden="false" customHeight="true" outlineLevel="0" collapsed="false">
      <c r="C250" s="15" t="n">
        <f aca="false">IF(VLOOKUP(D250,[2]Feiertage!G$12:H$125,2)=1,1,WEEKDAY(D250))</f>
        <v>2</v>
      </c>
      <c r="D250" s="16" t="n">
        <f aca="false">[2]Betriebsplan!$I266</f>
        <v>44445</v>
      </c>
      <c r="E250" s="17" t="n">
        <f aca="false">IF($I250=0,0,I250-[2]Betriebsplan!$T$8)</f>
        <v>0</v>
      </c>
      <c r="F250" s="17" t="n">
        <f aca="false">IF($I250=0,0,I250+[2]Betriebsplan!$U$8)</f>
        <v>0</v>
      </c>
      <c r="G250" s="17" t="n">
        <f aca="false">IF($J250=0,0,J250-[2]Betriebsplan!$T$8)</f>
        <v>44445.5791666667</v>
      </c>
      <c r="H250" s="17" t="n">
        <f aca="false">IF($J250=0,0,J250+[2]Betriebsplan!$U$8)</f>
        <v>44445.6625</v>
      </c>
      <c r="I250" s="17" t="n">
        <f aca="false">VLOOKUP(D250,[2]Betriebsplan!I$1:J$65536,2)</f>
        <v>0</v>
      </c>
      <c r="J250" s="17" t="n">
        <f aca="false">VLOOKUP($D250,[2]Betriebsplan!$I$1:K$65536,3)</f>
        <v>44445.6625</v>
      </c>
    </row>
    <row r="251" customFormat="false" ht="15.75" hidden="false" customHeight="true" outlineLevel="0" collapsed="false">
      <c r="C251" s="15" t="n">
        <f aca="false">IF(VLOOKUP(D251,[2]Feiertage!G$12:H$125,2)=1,1,WEEKDAY(D251))</f>
        <v>3</v>
      </c>
      <c r="D251" s="16" t="n">
        <f aca="false">[2]Betriebsplan!$I267</f>
        <v>44446</v>
      </c>
      <c r="E251" s="17" t="n">
        <f aca="false">IF($I251=0,0,I251-[2]Betriebsplan!$T$8)</f>
        <v>0</v>
      </c>
      <c r="F251" s="17" t="n">
        <f aca="false">IF($I251=0,0,I251+[2]Betriebsplan!$U$8)</f>
        <v>0</v>
      </c>
      <c r="G251" s="17" t="n">
        <f aca="false">IF($J251=0,0,J251-[2]Betriebsplan!$T$8)</f>
        <v>44446.6048611111</v>
      </c>
      <c r="H251" s="17" t="n">
        <f aca="false">IF($J251=0,0,J251+[2]Betriebsplan!$U$8)</f>
        <v>44446.6881944445</v>
      </c>
      <c r="I251" s="17" t="n">
        <f aca="false">VLOOKUP(D251,[2]Betriebsplan!I$1:J$65536,2)</f>
        <v>0</v>
      </c>
      <c r="J251" s="17" t="n">
        <f aca="false">VLOOKUP($D251,[2]Betriebsplan!$I$1:K$65536,3)</f>
        <v>44446.6881944445</v>
      </c>
    </row>
    <row r="252" customFormat="false" ht="15.75" hidden="false" customHeight="true" outlineLevel="0" collapsed="false">
      <c r="C252" s="15" t="n">
        <f aca="false">IF(VLOOKUP(D252,[2]Feiertage!G$12:H$125,2)=1,1,WEEKDAY(D252))</f>
        <v>4</v>
      </c>
      <c r="D252" s="16" t="n">
        <f aca="false">[2]Betriebsplan!$I268</f>
        <v>44447</v>
      </c>
      <c r="E252" s="17" t="n">
        <f aca="false">IF($I252=0,0,I252-[2]Betriebsplan!$T$8)</f>
        <v>0</v>
      </c>
      <c r="F252" s="17" t="n">
        <f aca="false">IF($I252=0,0,I252+[2]Betriebsplan!$U$8)</f>
        <v>0</v>
      </c>
      <c r="G252" s="17" t="n">
        <f aca="false">IF($J252=0,0,J252-[2]Betriebsplan!$T$8)</f>
        <v>44447.6305555556</v>
      </c>
      <c r="H252" s="17" t="n">
        <f aca="false">IF($J252=0,0,J252+[2]Betriebsplan!$U$8)</f>
        <v>44447.7138888889</v>
      </c>
      <c r="I252" s="17" t="n">
        <f aca="false">VLOOKUP(D252,[2]Betriebsplan!I$1:J$65536,2)</f>
        <v>0</v>
      </c>
      <c r="J252" s="17" t="n">
        <f aca="false">VLOOKUP($D252,[2]Betriebsplan!$I$1:K$65536,3)</f>
        <v>44447.7138888889</v>
      </c>
    </row>
    <row r="253" customFormat="false" ht="15.75" hidden="false" customHeight="true" outlineLevel="0" collapsed="false">
      <c r="C253" s="15" t="n">
        <f aca="false">IF(VLOOKUP(D253,[2]Feiertage!G$12:H$125,2)=1,1,WEEKDAY(D253))</f>
        <v>5</v>
      </c>
      <c r="D253" s="16" t="n">
        <f aca="false">[2]Betriebsplan!$I269</f>
        <v>44448</v>
      </c>
      <c r="E253" s="17" t="n">
        <f aca="false">IF($I253=0,0,I253-[2]Betriebsplan!$T$8)</f>
        <v>0</v>
      </c>
      <c r="F253" s="17" t="n">
        <f aca="false">IF($I253=0,0,I253+[2]Betriebsplan!$U$8)</f>
        <v>0</v>
      </c>
      <c r="G253" s="17" t="n">
        <f aca="false">IF($J253=0,0,J253-[2]Betriebsplan!$T$8)</f>
        <v>44448.65625</v>
      </c>
      <c r="H253" s="17" t="n">
        <f aca="false">IF($J253=0,0,J253+[2]Betriebsplan!$U$8)</f>
        <v>44448.7395833333</v>
      </c>
      <c r="I253" s="17" t="n">
        <f aca="false">VLOOKUP(D253,[2]Betriebsplan!I$1:J$65536,2)</f>
        <v>0</v>
      </c>
      <c r="J253" s="17" t="n">
        <f aca="false">VLOOKUP($D253,[2]Betriebsplan!$I$1:K$65536,3)</f>
        <v>44448.7395833333</v>
      </c>
    </row>
    <row r="254" customFormat="false" ht="15.75" hidden="false" customHeight="true" outlineLevel="0" collapsed="false">
      <c r="C254" s="15" t="n">
        <f aca="false">IF(VLOOKUP(D254,[2]Feiertage!G$12:H$125,2)=1,1,WEEKDAY(D254))</f>
        <v>6</v>
      </c>
      <c r="D254" s="16" t="n">
        <f aca="false">[2]Betriebsplan!$I270</f>
        <v>44449</v>
      </c>
      <c r="E254" s="17" t="n">
        <f aca="false">IF($I254=0,0,I254-[2]Betriebsplan!$T$8)</f>
        <v>0</v>
      </c>
      <c r="F254" s="17" t="n">
        <f aca="false">IF($I254=0,0,I254+[2]Betriebsplan!$U$8)</f>
        <v>0</v>
      </c>
      <c r="G254" s="17" t="n">
        <f aca="false">IF($J254=0,0,J254-[2]Betriebsplan!$T$8)</f>
        <v>44449.6826388889</v>
      </c>
      <c r="H254" s="17" t="n">
        <f aca="false">IF($J254=0,0,J254+[2]Betriebsplan!$U$8)</f>
        <v>44449.7659722222</v>
      </c>
      <c r="I254" s="17" t="n">
        <f aca="false">VLOOKUP(D254,[2]Betriebsplan!I$1:J$65536,2)</f>
        <v>0</v>
      </c>
      <c r="J254" s="17" t="n">
        <f aca="false">VLOOKUP($D254,[2]Betriebsplan!$I$1:K$65536,3)</f>
        <v>44449.7659722222</v>
      </c>
    </row>
    <row r="255" customFormat="false" ht="15.75" hidden="false" customHeight="true" outlineLevel="0" collapsed="false">
      <c r="C255" s="15" t="n">
        <f aca="false">IF(VLOOKUP(D255,[2]Feiertage!G$12:H$125,2)=1,1,WEEKDAY(D255))</f>
        <v>7</v>
      </c>
      <c r="D255" s="16" t="n">
        <f aca="false">[2]Betriebsplan!$I271</f>
        <v>44450</v>
      </c>
      <c r="E255" s="17" t="n">
        <f aca="false">IF($I255=0,0,I255-[2]Betriebsplan!$T$8)</f>
        <v>44450.2034722222</v>
      </c>
      <c r="F255" s="17" t="n">
        <f aca="false">IF($I255=0,0,I255+[2]Betriebsplan!$U$8)</f>
        <v>44450.2868055556</v>
      </c>
      <c r="G255" s="17" t="n">
        <f aca="false">IF($J255=0,0,J255-[2]Betriebsplan!$T$8)</f>
        <v>44450.7104166667</v>
      </c>
      <c r="H255" s="17" t="n">
        <f aca="false">IF($J255=0,0,J255+[2]Betriebsplan!$U$8)</f>
        <v>44450.79375</v>
      </c>
      <c r="I255" s="17" t="n">
        <f aca="false">VLOOKUP(D255,[2]Betriebsplan!I$1:J$65536,2)</f>
        <v>44450.2868055556</v>
      </c>
      <c r="J255" s="17" t="n">
        <f aca="false">VLOOKUP($D255,[2]Betriebsplan!$I$1:K$65536,3)</f>
        <v>44450.79375</v>
      </c>
    </row>
    <row r="256" customFormat="false" ht="15.75" hidden="false" customHeight="true" outlineLevel="0" collapsed="false">
      <c r="C256" s="15" t="n">
        <f aca="false">IF(VLOOKUP(D256,[2]Feiertage!G$12:H$125,2)=1,1,WEEKDAY(D256))</f>
        <v>1</v>
      </c>
      <c r="D256" s="16" t="n">
        <f aca="false">[2]Betriebsplan!$I272</f>
        <v>44451</v>
      </c>
      <c r="E256" s="17" t="n">
        <f aca="false">IF($I256=0,0,I256-[2]Betriebsplan!$T$8)</f>
        <v>44451.2305555556</v>
      </c>
      <c r="F256" s="17" t="n">
        <f aca="false">IF($I256=0,0,I256+[2]Betriebsplan!$U$8)</f>
        <v>44451.3138888889</v>
      </c>
      <c r="G256" s="17" t="n">
        <f aca="false">IF($J256=0,0,J256-[2]Betriebsplan!$T$8)</f>
        <v>44451.7402777778</v>
      </c>
      <c r="H256" s="17" t="n">
        <f aca="false">IF($J256=0,0,J256+[2]Betriebsplan!$U$8)</f>
        <v>44451.8236111111</v>
      </c>
      <c r="I256" s="17" t="n">
        <f aca="false">VLOOKUP(D256,[2]Betriebsplan!I$1:J$65536,2)</f>
        <v>44451.3138888889</v>
      </c>
      <c r="J256" s="17" t="n">
        <f aca="false">VLOOKUP($D256,[2]Betriebsplan!$I$1:K$65536,3)</f>
        <v>44451.8236111111</v>
      </c>
    </row>
    <row r="257" customFormat="false" ht="15.75" hidden="false" customHeight="true" outlineLevel="0" collapsed="false">
      <c r="C257" s="15" t="n">
        <f aca="false">IF(VLOOKUP(D257,[2]Feiertage!G$12:H$125,2)=1,1,WEEKDAY(D257))</f>
        <v>2</v>
      </c>
      <c r="D257" s="16" t="n">
        <f aca="false">[2]Betriebsplan!$I273</f>
        <v>44452</v>
      </c>
      <c r="E257" s="17" t="n">
        <f aca="false">IF($I257=0,0,I257-[2]Betriebsplan!$T$8)</f>
        <v>44452.2597222222</v>
      </c>
      <c r="F257" s="17" t="n">
        <f aca="false">IF($I257=0,0,I257+[2]Betriebsplan!$U$8)</f>
        <v>44452.3430555556</v>
      </c>
      <c r="G257" s="17" t="n">
        <f aca="false">IF($J257=0,0,J257-[2]Betriebsplan!$T$8)</f>
        <v>0</v>
      </c>
      <c r="H257" s="17" t="n">
        <f aca="false">IF($J257=0,0,J257+[2]Betriebsplan!$U$8)</f>
        <v>0</v>
      </c>
      <c r="I257" s="17" t="n">
        <f aca="false">VLOOKUP(D257,[2]Betriebsplan!I$1:J$65536,2)</f>
        <v>44452.3430555556</v>
      </c>
      <c r="J257" s="17" t="n">
        <f aca="false">VLOOKUP($D257,[2]Betriebsplan!$I$1:K$65536,3)</f>
        <v>0</v>
      </c>
    </row>
    <row r="258" customFormat="false" ht="15.75" hidden="false" customHeight="true" outlineLevel="0" collapsed="false">
      <c r="C258" s="15" t="n">
        <f aca="false">IF(VLOOKUP(D258,[2]Feiertage!G$12:H$125,2)=1,1,WEEKDAY(D258))</f>
        <v>3</v>
      </c>
      <c r="D258" s="16" t="n">
        <f aca="false">[2]Betriebsplan!$I274</f>
        <v>44453</v>
      </c>
      <c r="E258" s="17" t="n">
        <f aca="false">IF($I258=0,0,I258-[2]Betriebsplan!$T$8)</f>
        <v>44453.2909722222</v>
      </c>
      <c r="F258" s="17" t="n">
        <f aca="false">IF($I258=0,0,I258+[2]Betriebsplan!$U$8)</f>
        <v>44453.3743055556</v>
      </c>
      <c r="G258" s="17" t="n">
        <f aca="false">IF($J258=0,0,J258-[2]Betriebsplan!$T$8)</f>
        <v>0</v>
      </c>
      <c r="H258" s="17" t="n">
        <f aca="false">IF($J258=0,0,J258+[2]Betriebsplan!$U$8)</f>
        <v>0</v>
      </c>
      <c r="I258" s="17" t="n">
        <f aca="false">VLOOKUP(D258,[2]Betriebsplan!I$1:J$65536,2)</f>
        <v>44453.3743055556</v>
      </c>
      <c r="J258" s="17" t="n">
        <f aca="false">VLOOKUP($D258,[2]Betriebsplan!$I$1:K$65536,3)</f>
        <v>0</v>
      </c>
    </row>
    <row r="259" customFormat="false" ht="15.75" hidden="false" customHeight="true" outlineLevel="0" collapsed="false">
      <c r="C259" s="15" t="n">
        <f aca="false">IF(VLOOKUP(D259,[2]Feiertage!G$12:H$125,2)=1,1,WEEKDAY(D259))</f>
        <v>4</v>
      </c>
      <c r="D259" s="16" t="n">
        <f aca="false">[2]Betriebsplan!$I275</f>
        <v>44454</v>
      </c>
      <c r="E259" s="17" t="n">
        <f aca="false">IF($I259=0,0,I259-[2]Betriebsplan!$T$8)</f>
        <v>44454.3305555556</v>
      </c>
      <c r="F259" s="17" t="n">
        <f aca="false">IF($I259=0,0,I259+[2]Betriebsplan!$U$8)</f>
        <v>44454.4138888889</v>
      </c>
      <c r="G259" s="17" t="n">
        <f aca="false">IF($J259=0,0,J259-[2]Betriebsplan!$T$8)</f>
        <v>0</v>
      </c>
      <c r="H259" s="17" t="n">
        <f aca="false">IF($J259=0,0,J259+[2]Betriebsplan!$U$8)</f>
        <v>0</v>
      </c>
      <c r="I259" s="17" t="n">
        <f aca="false">VLOOKUP(D259,[2]Betriebsplan!I$1:J$65536,2)</f>
        <v>44454.4138888889</v>
      </c>
      <c r="J259" s="17" t="n">
        <f aca="false">VLOOKUP($D259,[2]Betriebsplan!$I$1:K$65536,3)</f>
        <v>0</v>
      </c>
    </row>
    <row r="260" customFormat="false" ht="15.75" hidden="false" customHeight="true" outlineLevel="0" collapsed="false">
      <c r="C260" s="15" t="n">
        <f aca="false">IF(VLOOKUP(D260,[2]Feiertage!G$12:H$125,2)=1,1,WEEKDAY(D260))</f>
        <v>5</v>
      </c>
      <c r="D260" s="16" t="n">
        <f aca="false">[2]Betriebsplan!$I276</f>
        <v>44455</v>
      </c>
      <c r="E260" s="17" t="n">
        <f aca="false">IF($I260=0,0,I260-[2]Betriebsplan!$T$8)</f>
        <v>44455.3826388889</v>
      </c>
      <c r="F260" s="17" t="n">
        <f aca="false">IF($I260=0,0,I260+[2]Betriebsplan!$U$8)</f>
        <v>44455.4659722222</v>
      </c>
      <c r="G260" s="17" t="n">
        <f aca="false">IF($J260=0,0,J260-[2]Betriebsplan!$T$8)</f>
        <v>0</v>
      </c>
      <c r="H260" s="17" t="n">
        <f aca="false">IF($J260=0,0,J260+[2]Betriebsplan!$U$8)</f>
        <v>0</v>
      </c>
      <c r="I260" s="17" t="n">
        <f aca="false">VLOOKUP(D260,[2]Betriebsplan!I$1:J$65536,2)</f>
        <v>44455.4659722222</v>
      </c>
      <c r="J260" s="17" t="n">
        <f aca="false">VLOOKUP($D260,[2]Betriebsplan!$I$1:K$65536,3)</f>
        <v>0</v>
      </c>
    </row>
    <row r="261" customFormat="false" ht="15.75" hidden="false" customHeight="true" outlineLevel="0" collapsed="false">
      <c r="C261" s="15" t="n">
        <f aca="false">IF(VLOOKUP(D261,[2]Feiertage!G$12:H$125,2)=1,1,WEEKDAY(D261))</f>
        <v>6</v>
      </c>
      <c r="D261" s="16" t="n">
        <f aca="false">[2]Betriebsplan!$I277</f>
        <v>44456</v>
      </c>
      <c r="E261" s="17" t="n">
        <f aca="false">IF($I261=0,0,I261-[2]Betriebsplan!$T$8)</f>
        <v>0</v>
      </c>
      <c r="F261" s="17" t="n">
        <f aca="false">IF($I261=0,0,I261+[2]Betriebsplan!$U$8)</f>
        <v>0</v>
      </c>
      <c r="G261" s="17" t="n">
        <f aca="false">IF($J261=0,0,J261-[2]Betriebsplan!$T$8)</f>
        <v>44456.4451388889</v>
      </c>
      <c r="H261" s="17" t="n">
        <f aca="false">IF($J261=0,0,J261+[2]Betriebsplan!$U$8)</f>
        <v>44456.5284722222</v>
      </c>
      <c r="I261" s="17" t="n">
        <f aca="false">VLOOKUP(D261,[2]Betriebsplan!I$1:J$65536,2)</f>
        <v>0</v>
      </c>
      <c r="J261" s="17" t="n">
        <f aca="false">VLOOKUP($D261,[2]Betriebsplan!$I$1:K$65536,3)</f>
        <v>44456.5284722222</v>
      </c>
    </row>
    <row r="262" customFormat="false" ht="15.75" hidden="false" customHeight="true" outlineLevel="0" collapsed="false">
      <c r="C262" s="15" t="n">
        <f aca="false">IF(VLOOKUP(D262,[2]Feiertage!G$12:H$125,2)=1,1,WEEKDAY(D262))</f>
        <v>7</v>
      </c>
      <c r="D262" s="16" t="n">
        <f aca="false">[2]Betriebsplan!$I278</f>
        <v>44457</v>
      </c>
      <c r="E262" s="17" t="n">
        <f aca="false">IF($I262=0,0,I262-[2]Betriebsplan!$T$8)</f>
        <v>0</v>
      </c>
      <c r="F262" s="17" t="n">
        <f aca="false">IF($I262=0,0,I262+[2]Betriebsplan!$U$8)</f>
        <v>0</v>
      </c>
      <c r="G262" s="17" t="n">
        <f aca="false">IF($J262=0,0,J262-[2]Betriebsplan!$T$8)</f>
        <v>44457.5020833333</v>
      </c>
      <c r="H262" s="17" t="n">
        <f aca="false">IF($J262=0,0,J262+[2]Betriebsplan!$U$8)</f>
        <v>44457.5854166667</v>
      </c>
      <c r="I262" s="17" t="n">
        <f aca="false">VLOOKUP(D262,[2]Betriebsplan!I$1:J$65536,2)</f>
        <v>0</v>
      </c>
      <c r="J262" s="17" t="n">
        <f aca="false">VLOOKUP($D262,[2]Betriebsplan!$I$1:K$65536,3)</f>
        <v>44457.5854166667</v>
      </c>
    </row>
    <row r="263" customFormat="false" ht="15.75" hidden="false" customHeight="true" outlineLevel="0" collapsed="false">
      <c r="C263" s="15" t="n">
        <f aca="false">IF(VLOOKUP(D263,[2]Feiertage!G$12:H$125,2)=1,1,WEEKDAY(D263))</f>
        <v>1</v>
      </c>
      <c r="D263" s="16" t="n">
        <f aca="false">[2]Betriebsplan!$I279</f>
        <v>44458</v>
      </c>
      <c r="E263" s="17" t="n">
        <f aca="false">IF($I263=0,0,I263-[2]Betriebsplan!$T$8)</f>
        <v>0</v>
      </c>
      <c r="F263" s="17" t="n">
        <f aca="false">IF($I263=0,0,I263+[2]Betriebsplan!$U$8)</f>
        <v>0</v>
      </c>
      <c r="G263" s="17" t="n">
        <f aca="false">IF($J263=0,0,J263-[2]Betriebsplan!$T$8)</f>
        <v>44458.5451388889</v>
      </c>
      <c r="H263" s="17" t="n">
        <f aca="false">IF($J263=0,0,J263+[2]Betriebsplan!$U$8)</f>
        <v>44458.6284722222</v>
      </c>
      <c r="I263" s="17" t="n">
        <f aca="false">VLOOKUP(D263,[2]Betriebsplan!I$1:J$65536,2)</f>
        <v>0</v>
      </c>
      <c r="J263" s="17" t="n">
        <f aca="false">VLOOKUP($D263,[2]Betriebsplan!$I$1:K$65536,3)</f>
        <v>44458.6284722222</v>
      </c>
    </row>
    <row r="264" customFormat="false" ht="15.75" hidden="false" customHeight="true" outlineLevel="0" collapsed="false">
      <c r="C264" s="15" t="n">
        <f aca="false">IF(VLOOKUP(D264,[2]Feiertage!G$12:H$125,2)=1,1,WEEKDAY(D264))</f>
        <v>2</v>
      </c>
      <c r="D264" s="16" t="n">
        <f aca="false">[2]Betriebsplan!$I280</f>
        <v>44459</v>
      </c>
      <c r="E264" s="17" t="n">
        <f aca="false">IF($I264=0,0,I264-[2]Betriebsplan!$T$8)</f>
        <v>0</v>
      </c>
      <c r="F264" s="17" t="n">
        <f aca="false">IF($I264=0,0,I264+[2]Betriebsplan!$U$8)</f>
        <v>0</v>
      </c>
      <c r="G264" s="17" t="n">
        <f aca="false">IF($J264=0,0,J264-[2]Betriebsplan!$T$8)</f>
        <v>44459.5777777778</v>
      </c>
      <c r="H264" s="17" t="n">
        <f aca="false">IF($J264=0,0,J264+[2]Betriebsplan!$U$8)</f>
        <v>44459.6611111111</v>
      </c>
      <c r="I264" s="17" t="n">
        <f aca="false">VLOOKUP(D264,[2]Betriebsplan!I$1:J$65536,2)</f>
        <v>0</v>
      </c>
      <c r="J264" s="17" t="n">
        <f aca="false">VLOOKUP($D264,[2]Betriebsplan!$I$1:K$65536,3)</f>
        <v>44459.6611111111</v>
      </c>
    </row>
    <row r="265" customFormat="false" ht="15.75" hidden="false" customHeight="true" outlineLevel="0" collapsed="false">
      <c r="C265" s="15" t="n">
        <f aca="false">IF(VLOOKUP(D265,[2]Feiertage!G$12:H$125,2)=1,1,WEEKDAY(D265))</f>
        <v>3</v>
      </c>
      <c r="D265" s="16" t="n">
        <f aca="false">[2]Betriebsplan!$I281</f>
        <v>44460</v>
      </c>
      <c r="E265" s="17" t="n">
        <f aca="false">IF($I265=0,0,I265-[2]Betriebsplan!$T$8)</f>
        <v>0</v>
      </c>
      <c r="F265" s="17" t="n">
        <f aca="false">IF($I265=0,0,I265+[2]Betriebsplan!$U$8)</f>
        <v>0</v>
      </c>
      <c r="G265" s="17" t="n">
        <f aca="false">IF($J265=0,0,J265-[2]Betriebsplan!$T$8)</f>
        <v>44460.60625</v>
      </c>
      <c r="H265" s="17" t="n">
        <f aca="false">IF($J265=0,0,J265+[2]Betriebsplan!$U$8)</f>
        <v>44460.6895833333</v>
      </c>
      <c r="I265" s="17" t="n">
        <f aca="false">VLOOKUP(D265,[2]Betriebsplan!I$1:J$65536,2)</f>
        <v>0</v>
      </c>
      <c r="J265" s="17" t="n">
        <f aca="false">VLOOKUP($D265,[2]Betriebsplan!$I$1:K$65536,3)</f>
        <v>44460.6895833333</v>
      </c>
    </row>
    <row r="266" customFormat="false" ht="15.75" hidden="false" customHeight="true" outlineLevel="0" collapsed="false">
      <c r="C266" s="15" t="n">
        <f aca="false">IF(VLOOKUP(D266,[2]Feiertage!G$12:H$125,2)=1,1,WEEKDAY(D266))</f>
        <v>4</v>
      </c>
      <c r="D266" s="16" t="n">
        <f aca="false">[2]Betriebsplan!$I282</f>
        <v>44461</v>
      </c>
      <c r="E266" s="17" t="n">
        <f aca="false">IF($I266=0,0,I266-[2]Betriebsplan!$T$8)</f>
        <v>0</v>
      </c>
      <c r="F266" s="17" t="n">
        <f aca="false">IF($I266=0,0,I266+[2]Betriebsplan!$U$8)</f>
        <v>0</v>
      </c>
      <c r="G266" s="17" t="n">
        <f aca="false">IF($J266=0,0,J266-[2]Betriebsplan!$T$8)</f>
        <v>44461.63125</v>
      </c>
      <c r="H266" s="17" t="n">
        <f aca="false">IF($J266=0,0,J266+[2]Betriebsplan!$U$8)</f>
        <v>44461.7145833333</v>
      </c>
      <c r="I266" s="17" t="n">
        <f aca="false">VLOOKUP(D266,[2]Betriebsplan!I$1:J$65536,2)</f>
        <v>0</v>
      </c>
      <c r="J266" s="17" t="n">
        <f aca="false">VLOOKUP($D266,[2]Betriebsplan!$I$1:K$65536,3)</f>
        <v>44461.7145833333</v>
      </c>
    </row>
    <row r="267" customFormat="false" ht="15.75" hidden="false" customHeight="true" outlineLevel="0" collapsed="false">
      <c r="C267" s="15" t="n">
        <f aca="false">IF(VLOOKUP(D267,[2]Feiertage!G$12:H$125,2)=1,1,WEEKDAY(D267))</f>
        <v>5</v>
      </c>
      <c r="D267" s="16" t="n">
        <f aca="false">[2]Betriebsplan!$I283</f>
        <v>44462</v>
      </c>
      <c r="E267" s="17" t="n">
        <f aca="false">IF($I267=0,0,I267-[2]Betriebsplan!$T$8)</f>
        <v>0</v>
      </c>
      <c r="F267" s="17" t="n">
        <f aca="false">IF($I267=0,0,I267+[2]Betriebsplan!$U$8)</f>
        <v>0</v>
      </c>
      <c r="G267" s="17" t="n">
        <f aca="false">IF($J267=0,0,J267-[2]Betriebsplan!$T$8)</f>
        <v>44462.6534722222</v>
      </c>
      <c r="H267" s="17" t="n">
        <f aca="false">IF($J267=0,0,J267+[2]Betriebsplan!$U$8)</f>
        <v>44462.7368055556</v>
      </c>
      <c r="I267" s="17" t="n">
        <f aca="false">VLOOKUP(D267,[2]Betriebsplan!I$1:J$65536,2)</f>
        <v>0</v>
      </c>
      <c r="J267" s="17" t="n">
        <f aca="false">VLOOKUP($D267,[2]Betriebsplan!$I$1:K$65536,3)</f>
        <v>44462.7368055556</v>
      </c>
    </row>
    <row r="268" customFormat="false" ht="15.75" hidden="false" customHeight="true" outlineLevel="0" collapsed="false">
      <c r="C268" s="15" t="n">
        <f aca="false">IF(VLOOKUP(D268,[2]Feiertage!G$12:H$125,2)=1,1,WEEKDAY(D268))</f>
        <v>6</v>
      </c>
      <c r="D268" s="16" t="n">
        <f aca="false">[2]Betriebsplan!$I284</f>
        <v>44463</v>
      </c>
      <c r="E268" s="17" t="n">
        <f aca="false">IF($I268=0,0,I268-[2]Betriebsplan!$T$8)</f>
        <v>0</v>
      </c>
      <c r="F268" s="17" t="n">
        <f aca="false">IF($I268=0,0,I268+[2]Betriebsplan!$U$8)</f>
        <v>0</v>
      </c>
      <c r="G268" s="17" t="n">
        <f aca="false">IF($J268=0,0,J268-[2]Betriebsplan!$T$8)</f>
        <v>44463.675</v>
      </c>
      <c r="H268" s="17" t="n">
        <f aca="false">IF($J268=0,0,J268+[2]Betriebsplan!$U$8)</f>
        <v>44463.7583333333</v>
      </c>
      <c r="I268" s="17" t="n">
        <f aca="false">VLOOKUP(D268,[2]Betriebsplan!I$1:J$65536,2)</f>
        <v>0</v>
      </c>
      <c r="J268" s="17" t="n">
        <f aca="false">VLOOKUP($D268,[2]Betriebsplan!$I$1:K$65536,3)</f>
        <v>44463.7583333333</v>
      </c>
    </row>
    <row r="269" customFormat="false" ht="15.75" hidden="false" customHeight="true" outlineLevel="0" collapsed="false">
      <c r="C269" s="15" t="n">
        <f aca="false">IF(VLOOKUP(D269,[2]Feiertage!G$12:H$125,2)=1,1,WEEKDAY(D269))</f>
        <v>7</v>
      </c>
      <c r="D269" s="16" t="n">
        <f aca="false">[2]Betriebsplan!$I285</f>
        <v>44464</v>
      </c>
      <c r="E269" s="17" t="n">
        <f aca="false">IF($I269=0,0,I269-[2]Betriebsplan!$T$8)</f>
        <v>44464.1895833333</v>
      </c>
      <c r="F269" s="17" t="n">
        <f aca="false">IF($I269=0,0,I269+[2]Betriebsplan!$U$8)</f>
        <v>44464.2729166667</v>
      </c>
      <c r="G269" s="17" t="n">
        <f aca="false">IF($J269=0,0,J269-[2]Betriebsplan!$T$8)</f>
        <v>44464.6972222222</v>
      </c>
      <c r="H269" s="17" t="n">
        <f aca="false">IF($J269=0,0,J269+[2]Betriebsplan!$U$8)</f>
        <v>44464.7805555556</v>
      </c>
      <c r="I269" s="17" t="n">
        <f aca="false">VLOOKUP(D269,[2]Betriebsplan!I$1:J$65536,2)</f>
        <v>44464.2729166667</v>
      </c>
      <c r="J269" s="17" t="n">
        <f aca="false">VLOOKUP($D269,[2]Betriebsplan!$I$1:K$65536,3)</f>
        <v>44464.7805555556</v>
      </c>
    </row>
    <row r="270" customFormat="false" ht="15.75" hidden="false" customHeight="true" outlineLevel="0" collapsed="false">
      <c r="C270" s="15" t="n">
        <f aca="false">IF(VLOOKUP(D270,[2]Feiertage!G$12:H$125,2)=1,1,WEEKDAY(D270))</f>
        <v>1</v>
      </c>
      <c r="D270" s="16" t="n">
        <f aca="false">[2]Betriebsplan!$I286</f>
        <v>44465</v>
      </c>
      <c r="E270" s="17" t="n">
        <f aca="false">IF($I270=0,0,I270-[2]Betriebsplan!$T$8)</f>
        <v>44465.2104166667</v>
      </c>
      <c r="F270" s="17" t="n">
        <f aca="false">IF($I270=0,0,I270+[2]Betriebsplan!$U$8)</f>
        <v>44465.29375</v>
      </c>
      <c r="G270" s="17" t="n">
        <f aca="false">IF($J270=0,0,J270-[2]Betriebsplan!$T$8)</f>
        <v>44465.7194444444</v>
      </c>
      <c r="H270" s="17" t="n">
        <f aca="false">IF($J270=0,0,J270+[2]Betriebsplan!$U$8)</f>
        <v>44465.8027777778</v>
      </c>
      <c r="I270" s="17" t="n">
        <f aca="false">VLOOKUP(D270,[2]Betriebsplan!I$1:J$65536,2)</f>
        <v>44465.29375</v>
      </c>
      <c r="J270" s="17" t="n">
        <f aca="false">VLOOKUP($D270,[2]Betriebsplan!$I$1:K$65536,3)</f>
        <v>44465.8027777778</v>
      </c>
    </row>
    <row r="271" customFormat="false" ht="15.75" hidden="false" customHeight="true" outlineLevel="0" collapsed="false">
      <c r="C271" s="15" t="n">
        <f aca="false">IF(VLOOKUP(D271,[2]Feiertage!G$12:H$125,2)=1,1,WEEKDAY(D271))</f>
        <v>2</v>
      </c>
      <c r="D271" s="16" t="n">
        <f aca="false">[2]Betriebsplan!$I287</f>
        <v>44466</v>
      </c>
      <c r="E271" s="17" t="n">
        <f aca="false">IF($I271=0,0,I271-[2]Betriebsplan!$T$8)</f>
        <v>44466.2305555556</v>
      </c>
      <c r="F271" s="17" t="n">
        <f aca="false">IF($I271=0,0,I271+[2]Betriebsplan!$U$8)</f>
        <v>44466.3138888889</v>
      </c>
      <c r="G271" s="17" t="n">
        <f aca="false">IF($J271=0,0,J271-[2]Betriebsplan!$T$8)</f>
        <v>44466.7409722222</v>
      </c>
      <c r="H271" s="17" t="n">
        <f aca="false">IF($J271=0,0,J271+[2]Betriebsplan!$U$8)</f>
        <v>44466.8243055556</v>
      </c>
      <c r="I271" s="17" t="n">
        <f aca="false">VLOOKUP(D271,[2]Betriebsplan!I$1:J$65536,2)</f>
        <v>44466.3138888889</v>
      </c>
      <c r="J271" s="17" t="n">
        <f aca="false">VLOOKUP($D271,[2]Betriebsplan!$I$1:K$65536,3)</f>
        <v>44466.8243055556</v>
      </c>
    </row>
    <row r="272" customFormat="false" ht="15.75" hidden="false" customHeight="true" outlineLevel="0" collapsed="false">
      <c r="C272" s="15" t="n">
        <f aca="false">IF(VLOOKUP(D272,[2]Feiertage!G$12:H$125,2)=1,1,WEEKDAY(D272))</f>
        <v>3</v>
      </c>
      <c r="D272" s="16" t="n">
        <f aca="false">[2]Betriebsplan!$I288</f>
        <v>44467</v>
      </c>
      <c r="E272" s="17" t="n">
        <f aca="false">IF($I272=0,0,I272-[2]Betriebsplan!$T$8)</f>
        <v>44467.2493055556</v>
      </c>
      <c r="F272" s="17" t="n">
        <f aca="false">IF($I272=0,0,I272+[2]Betriebsplan!$U$8)</f>
        <v>44467.3326388889</v>
      </c>
      <c r="G272" s="17" t="n">
        <f aca="false">IF($J272=0,0,J272-[2]Betriebsplan!$T$8)</f>
        <v>0</v>
      </c>
      <c r="H272" s="17" t="n">
        <f aca="false">IF($J272=0,0,J272+[2]Betriebsplan!$U$8)</f>
        <v>0</v>
      </c>
      <c r="I272" s="17" t="n">
        <f aca="false">VLOOKUP(D272,[2]Betriebsplan!I$1:J$65536,2)</f>
        <v>44467.3326388889</v>
      </c>
      <c r="J272" s="17" t="n">
        <f aca="false">VLOOKUP($D272,[2]Betriebsplan!$I$1:K$65536,3)</f>
        <v>0</v>
      </c>
    </row>
    <row r="273" customFormat="false" ht="15.75" hidden="false" customHeight="true" outlineLevel="0" collapsed="false">
      <c r="C273" s="15" t="n">
        <f aca="false">IF(VLOOKUP(D273,[2]Feiertage!G$12:H$125,2)=1,1,WEEKDAY(D273))</f>
        <v>4</v>
      </c>
      <c r="D273" s="16" t="n">
        <f aca="false">[2]Betriebsplan!$I289</f>
        <v>44468</v>
      </c>
      <c r="E273" s="17" t="n">
        <f aca="false">IF($I273=0,0,I273-[2]Betriebsplan!$T$8)</f>
        <v>44468.2715277778</v>
      </c>
      <c r="F273" s="17" t="n">
        <f aca="false">IF($I273=0,0,I273+[2]Betriebsplan!$U$8)</f>
        <v>44468.3548611111</v>
      </c>
      <c r="G273" s="17" t="n">
        <f aca="false">IF($J273=0,0,J273-[2]Betriebsplan!$T$8)</f>
        <v>0</v>
      </c>
      <c r="H273" s="17" t="n">
        <f aca="false">IF($J273=0,0,J273+[2]Betriebsplan!$U$8)</f>
        <v>0</v>
      </c>
      <c r="I273" s="17" t="n">
        <f aca="false">VLOOKUP(D273,[2]Betriebsplan!I$1:J$65536,2)</f>
        <v>44468.3548611111</v>
      </c>
      <c r="J273" s="17" t="n">
        <f aca="false">VLOOKUP($D273,[2]Betriebsplan!$I$1:K$65536,3)</f>
        <v>0</v>
      </c>
    </row>
    <row r="274" customFormat="false" ht="15.75" hidden="false" customHeight="true" outlineLevel="0" collapsed="false">
      <c r="C274" s="15" t="n">
        <f aca="false">IF(VLOOKUP(D274,[2]Feiertage!G$12:H$125,2)=1,1,WEEKDAY(D274))</f>
        <v>5</v>
      </c>
      <c r="D274" s="16" t="n">
        <f aca="false">[2]Betriebsplan!$I290</f>
        <v>44469</v>
      </c>
      <c r="E274" s="17" t="n">
        <f aca="false">IF($I274=0,0,I274-[2]Betriebsplan!$T$8)</f>
        <v>44469.3076388889</v>
      </c>
      <c r="F274" s="17" t="n">
        <f aca="false">IF($I274=0,0,I274+[2]Betriebsplan!$U$8)</f>
        <v>44469.3909722222</v>
      </c>
      <c r="G274" s="17" t="n">
        <f aca="false">IF($J274=0,0,J274-[2]Betriebsplan!$T$8)</f>
        <v>0</v>
      </c>
      <c r="H274" s="17" t="n">
        <f aca="false">IF($J274=0,0,J274+[2]Betriebsplan!$U$8)</f>
        <v>0</v>
      </c>
      <c r="I274" s="17" t="n">
        <f aca="false">VLOOKUP(D274,[2]Betriebsplan!I$1:J$65536,2)</f>
        <v>44469.3909722222</v>
      </c>
      <c r="J274" s="17" t="n">
        <f aca="false">VLOOKUP($D274,[2]Betriebsplan!$I$1:K$65536,3)</f>
        <v>0</v>
      </c>
    </row>
    <row r="275" customFormat="false" ht="15.75" hidden="false" customHeight="true" outlineLevel="0" collapsed="false">
      <c r="C275" s="15" t="n">
        <f aca="false">IF(VLOOKUP(D275,[2]Feiertage!G$12:H$125,2)=1,1,WEEKDAY(D275))</f>
        <v>6</v>
      </c>
      <c r="D275" s="16" t="n">
        <f aca="false">[2]Betriebsplan!$I291</f>
        <v>44470</v>
      </c>
      <c r="E275" s="17" t="n">
        <f aca="false">IF($I275=0,0,I275-[2]Betriebsplan!$T$8)</f>
        <v>44470.3631944444</v>
      </c>
      <c r="F275" s="17" t="n">
        <f aca="false">IF($I275=0,0,I275+[2]Betriebsplan!$U$8)</f>
        <v>44470.4465277778</v>
      </c>
      <c r="G275" s="17" t="n">
        <f aca="false">IF($J275=0,0,J275-[2]Betriebsplan!$T$8)</f>
        <v>0</v>
      </c>
      <c r="H275" s="17" t="n">
        <f aca="false">IF($J275=0,0,J275+[2]Betriebsplan!$U$8)</f>
        <v>0</v>
      </c>
      <c r="I275" s="17" t="n">
        <f aca="false">VLOOKUP(D275,[2]Betriebsplan!I$1:J$65536,2)</f>
        <v>44470.4465277778</v>
      </c>
      <c r="J275" s="17" t="n">
        <f aca="false">VLOOKUP($D275,[2]Betriebsplan!$I$1:K$65536,3)</f>
        <v>0</v>
      </c>
    </row>
    <row r="276" customFormat="false" ht="15.75" hidden="false" customHeight="true" outlineLevel="0" collapsed="false">
      <c r="C276" s="15" t="n">
        <f aca="false">IF(VLOOKUP(D276,[2]Feiertage!G$12:H$125,2)=1,1,WEEKDAY(D276))</f>
        <v>7</v>
      </c>
      <c r="D276" s="16" t="n">
        <f aca="false">[2]Betriebsplan!$I292</f>
        <v>44471</v>
      </c>
      <c r="E276" s="17" t="n">
        <f aca="false">IF($I276=0,0,I276-[2]Betriebsplan!$T$8)</f>
        <v>44471.4284722222</v>
      </c>
      <c r="F276" s="17" t="n">
        <f aca="false">IF($I276=0,0,I276+[2]Betriebsplan!$U$8)</f>
        <v>44471.5118055556</v>
      </c>
      <c r="G276" s="17" t="n">
        <f aca="false">IF($J276=0,0,J276-[2]Betriebsplan!$T$8)</f>
        <v>0</v>
      </c>
      <c r="H276" s="17" t="n">
        <f aca="false">IF($J276=0,0,J276+[2]Betriebsplan!$U$8)</f>
        <v>0</v>
      </c>
      <c r="I276" s="17" t="n">
        <f aca="false">VLOOKUP(D276,[2]Betriebsplan!I$1:J$65536,2)</f>
        <v>44471.5118055556</v>
      </c>
      <c r="J276" s="17" t="n">
        <f aca="false">VLOOKUP($D276,[2]Betriebsplan!$I$1:K$65536,3)</f>
        <v>0</v>
      </c>
    </row>
    <row r="277" customFormat="false" ht="15.75" hidden="false" customHeight="true" outlineLevel="0" collapsed="false">
      <c r="C277" s="15" t="n">
        <f aca="false">IF(VLOOKUP(D277,[2]Feiertage!G$12:H$125,2)=1,1,WEEKDAY(D277))</f>
        <v>1</v>
      </c>
      <c r="D277" s="16" t="n">
        <f aca="false">[2]Betriebsplan!$I293</f>
        <v>44472</v>
      </c>
      <c r="E277" s="17" t="n">
        <f aca="false">IF($I277=0,0,I277-[2]Betriebsplan!$T$8)</f>
        <v>0</v>
      </c>
      <c r="F277" s="17" t="n">
        <f aca="false">IF($I277=0,0,I277+[2]Betriebsplan!$U$8)</f>
        <v>0</v>
      </c>
      <c r="G277" s="17" t="n">
        <f aca="false">IF($J277=0,0,J277-[2]Betriebsplan!$T$8)</f>
        <v>44472.4868055556</v>
      </c>
      <c r="H277" s="17" t="n">
        <f aca="false">IF($J277=0,0,J277+[2]Betriebsplan!$U$8)</f>
        <v>44472.5701388889</v>
      </c>
      <c r="I277" s="17" t="n">
        <f aca="false">VLOOKUP(D277,[2]Betriebsplan!I$1:J$65536,2)</f>
        <v>0</v>
      </c>
      <c r="J277" s="17" t="n">
        <f aca="false">VLOOKUP($D277,[2]Betriebsplan!$I$1:K$65536,3)</f>
        <v>44472.5701388889</v>
      </c>
    </row>
    <row r="278" customFormat="false" ht="15.75" hidden="false" customHeight="true" outlineLevel="0" collapsed="false">
      <c r="C278" s="15" t="n">
        <f aca="false">IF(VLOOKUP(D278,[2]Feiertage!G$12:H$125,2)=1,1,WEEKDAY(D278))</f>
        <v>2</v>
      </c>
      <c r="D278" s="16" t="n">
        <f aca="false">[2]Betriebsplan!$I294</f>
        <v>44473</v>
      </c>
      <c r="E278" s="17" t="n">
        <f aca="false">IF($I278=0,0,I278-[2]Betriebsplan!$T$8)</f>
        <v>0</v>
      </c>
      <c r="F278" s="17" t="n">
        <f aca="false">IF($I278=0,0,I278+[2]Betriebsplan!$U$8)</f>
        <v>0</v>
      </c>
      <c r="G278" s="17" t="n">
        <f aca="false">IF($J278=0,0,J278-[2]Betriebsplan!$T$8)</f>
        <v>44473.5284722222</v>
      </c>
      <c r="H278" s="17" t="n">
        <f aca="false">IF($J278=0,0,J278+[2]Betriebsplan!$U$8)</f>
        <v>44473.6118055556</v>
      </c>
      <c r="I278" s="17" t="n">
        <f aca="false">VLOOKUP(D278,[2]Betriebsplan!I$1:J$65536,2)</f>
        <v>0</v>
      </c>
      <c r="J278" s="17" t="n">
        <f aca="false">VLOOKUP($D278,[2]Betriebsplan!$I$1:K$65536,3)</f>
        <v>44473.6118055556</v>
      </c>
    </row>
    <row r="279" customFormat="false" ht="15.75" hidden="false" customHeight="true" outlineLevel="0" collapsed="false">
      <c r="C279" s="15" t="n">
        <f aca="false">IF(VLOOKUP(D279,[2]Feiertage!G$12:H$125,2)=1,1,WEEKDAY(D279))</f>
        <v>3</v>
      </c>
      <c r="D279" s="16" t="n">
        <f aca="false">[2]Betriebsplan!$I295</f>
        <v>44474</v>
      </c>
      <c r="E279" s="17" t="n">
        <f aca="false">IF($I279=0,0,I279-[2]Betriebsplan!$T$8)</f>
        <v>0</v>
      </c>
      <c r="F279" s="17" t="n">
        <f aca="false">IF($I279=0,0,I279+[2]Betriebsplan!$U$8)</f>
        <v>0</v>
      </c>
      <c r="G279" s="17" t="n">
        <f aca="false">IF($J279=0,0,J279-[2]Betriebsplan!$T$8)</f>
        <v>44474.5583333333</v>
      </c>
      <c r="H279" s="17" t="n">
        <f aca="false">IF($J279=0,0,J279+[2]Betriebsplan!$U$8)</f>
        <v>44474.6416666667</v>
      </c>
      <c r="I279" s="17" t="n">
        <f aca="false">VLOOKUP(D279,[2]Betriebsplan!I$1:J$65536,2)</f>
        <v>0</v>
      </c>
      <c r="J279" s="17" t="n">
        <f aca="false">VLOOKUP($D279,[2]Betriebsplan!$I$1:K$65536,3)</f>
        <v>44474.6416666667</v>
      </c>
    </row>
    <row r="280" customFormat="false" ht="15.75" hidden="false" customHeight="true" outlineLevel="0" collapsed="false">
      <c r="C280" s="15" t="n">
        <f aca="false">IF(VLOOKUP(D280,[2]Feiertage!G$12:H$125,2)=1,1,WEEKDAY(D280))</f>
        <v>4</v>
      </c>
      <c r="D280" s="16" t="n">
        <f aca="false">[2]Betriebsplan!$I296</f>
        <v>44475</v>
      </c>
      <c r="E280" s="17" t="n">
        <f aca="false">IF($I280=0,0,I280-[2]Betriebsplan!$T$8)</f>
        <v>0</v>
      </c>
      <c r="F280" s="17" t="n">
        <f aca="false">IF($I280=0,0,I280+[2]Betriebsplan!$U$8)</f>
        <v>0</v>
      </c>
      <c r="G280" s="17" t="n">
        <f aca="false">IF($J280=0,0,J280-[2]Betriebsplan!$T$8)</f>
        <v>44475.5854166667</v>
      </c>
      <c r="H280" s="17" t="n">
        <f aca="false">IF($J280=0,0,J280+[2]Betriebsplan!$U$8)</f>
        <v>44475.66875</v>
      </c>
      <c r="I280" s="17" t="n">
        <f aca="false">VLOOKUP(D280,[2]Betriebsplan!I$1:J$65536,2)</f>
        <v>0</v>
      </c>
      <c r="J280" s="17" t="n">
        <f aca="false">VLOOKUP($D280,[2]Betriebsplan!$I$1:K$65536,3)</f>
        <v>44475.66875</v>
      </c>
    </row>
    <row r="281" customFormat="false" ht="15.75" hidden="false" customHeight="true" outlineLevel="0" collapsed="false">
      <c r="C281" s="15" t="n">
        <f aca="false">IF(VLOOKUP(D281,[2]Feiertage!G$12:H$125,2)=1,1,WEEKDAY(D281))</f>
        <v>5</v>
      </c>
      <c r="D281" s="16" t="n">
        <f aca="false">[2]Betriebsplan!$I297</f>
        <v>44476</v>
      </c>
      <c r="E281" s="17" t="n">
        <f aca="false">IF($I281=0,0,I281-[2]Betriebsplan!$T$8)</f>
        <v>0</v>
      </c>
      <c r="F281" s="17" t="n">
        <f aca="false">IF($I281=0,0,I281+[2]Betriebsplan!$U$8)</f>
        <v>0</v>
      </c>
      <c r="G281" s="17" t="n">
        <f aca="false">IF($J281=0,0,J281-[2]Betriebsplan!$T$8)</f>
        <v>44476.6125</v>
      </c>
      <c r="H281" s="17" t="n">
        <f aca="false">IF($J281=0,0,J281+[2]Betriebsplan!$U$8)</f>
        <v>44476.6958333333</v>
      </c>
      <c r="I281" s="17" t="n">
        <f aca="false">VLOOKUP(D281,[2]Betriebsplan!I$1:J$65536,2)</f>
        <v>0</v>
      </c>
      <c r="J281" s="17" t="n">
        <f aca="false">VLOOKUP($D281,[2]Betriebsplan!$I$1:K$65536,3)</f>
        <v>44476.6958333333</v>
      </c>
    </row>
    <row r="282" customFormat="false" ht="15.75" hidden="false" customHeight="true" outlineLevel="0" collapsed="false">
      <c r="C282" s="15" t="n">
        <f aca="false">IF(VLOOKUP(D282,[2]Feiertage!G$12:H$125,2)=1,1,WEEKDAY(D282))</f>
        <v>6</v>
      </c>
      <c r="D282" s="16" t="n">
        <f aca="false">[2]Betriebsplan!$I298</f>
        <v>44477</v>
      </c>
      <c r="E282" s="17" t="n">
        <f aca="false">IF($I282=0,0,I282-[2]Betriebsplan!$T$8)</f>
        <v>0</v>
      </c>
      <c r="F282" s="17" t="n">
        <f aca="false">IF($I282=0,0,I282+[2]Betriebsplan!$U$8)</f>
        <v>0</v>
      </c>
      <c r="G282" s="17" t="n">
        <f aca="false">IF($J282=0,0,J282-[2]Betriebsplan!$T$8)</f>
        <v>44477.6395833333</v>
      </c>
      <c r="H282" s="17" t="n">
        <f aca="false">IF($J282=0,0,J282+[2]Betriebsplan!$U$8)</f>
        <v>44477.7229166667</v>
      </c>
      <c r="I282" s="17" t="n">
        <f aca="false">VLOOKUP(D282,[2]Betriebsplan!I$1:J$65536,2)</f>
        <v>0</v>
      </c>
      <c r="J282" s="17" t="n">
        <f aca="false">VLOOKUP($D282,[2]Betriebsplan!$I$1:K$65536,3)</f>
        <v>44477.7229166667</v>
      </c>
    </row>
    <row r="283" customFormat="false" ht="15.75" hidden="false" customHeight="true" outlineLevel="0" collapsed="false">
      <c r="C283" s="15" t="n">
        <f aca="false">IF(VLOOKUP(D283,[2]Feiertage!G$12:H$125,2)=1,1,WEEKDAY(D283))</f>
        <v>7</v>
      </c>
      <c r="D283" s="16" t="n">
        <f aca="false">[2]Betriebsplan!$I299</f>
        <v>44478</v>
      </c>
      <c r="E283" s="17" t="n">
        <f aca="false">IF($I283=0,0,I283-[2]Betriebsplan!$T$8)</f>
        <v>0</v>
      </c>
      <c r="F283" s="17" t="n">
        <f aca="false">IF($I283=0,0,I283+[2]Betriebsplan!$U$8)</f>
        <v>0</v>
      </c>
      <c r="G283" s="17" t="n">
        <f aca="false">IF($J283=0,0,J283-[2]Betriebsplan!$T$8)</f>
        <v>44478.6666666667</v>
      </c>
      <c r="H283" s="17" t="n">
        <f aca="false">IF($J283=0,0,J283+[2]Betriebsplan!$U$8)</f>
        <v>44478.75</v>
      </c>
      <c r="I283" s="17" t="n">
        <f aca="false">VLOOKUP(D283,[2]Betriebsplan!I$1:J$65536,2)</f>
        <v>0</v>
      </c>
      <c r="J283" s="17" t="n">
        <f aca="false">VLOOKUP($D283,[2]Betriebsplan!$I$1:K$65536,3)</f>
        <v>44478.75</v>
      </c>
    </row>
    <row r="284" customFormat="false" ht="15.75" hidden="false" customHeight="true" outlineLevel="0" collapsed="false">
      <c r="C284" s="15" t="n">
        <f aca="false">IF(VLOOKUP(D284,[2]Feiertage!G$12:H$125,2)=1,1,WEEKDAY(D284))</f>
        <v>1</v>
      </c>
      <c r="D284" s="16" t="n">
        <f aca="false">[2]Betriebsplan!$I300</f>
        <v>44479</v>
      </c>
      <c r="E284" s="17" t="n">
        <f aca="false">IF($I284=0,0,I284-[2]Betriebsplan!$T$8)</f>
        <v>44479.1854166667</v>
      </c>
      <c r="F284" s="17" t="n">
        <f aca="false">IF($I284=0,0,I284+[2]Betriebsplan!$U$8)</f>
        <v>44479.26875</v>
      </c>
      <c r="G284" s="17" t="n">
        <f aca="false">IF($J284=0,0,J284-[2]Betriebsplan!$T$8)</f>
        <v>44479.6958333333</v>
      </c>
      <c r="H284" s="17" t="n">
        <f aca="false">IF($J284=0,0,J284+[2]Betriebsplan!$U$8)</f>
        <v>44479.7791666667</v>
      </c>
      <c r="I284" s="17" t="n">
        <f aca="false">VLOOKUP(D284,[2]Betriebsplan!I$1:J$65536,2)</f>
        <v>44479.26875</v>
      </c>
      <c r="J284" s="17" t="n">
        <f aca="false">VLOOKUP($D284,[2]Betriebsplan!$I$1:K$65536,3)</f>
        <v>44479.7791666667</v>
      </c>
    </row>
    <row r="285" customFormat="false" ht="15.75" hidden="false" customHeight="true" outlineLevel="0" collapsed="false">
      <c r="C285" s="15" t="n">
        <f aca="false">IF(VLOOKUP(D285,[2]Feiertage!G$12:H$125,2)=1,1,WEEKDAY(D285))</f>
        <v>2</v>
      </c>
      <c r="D285" s="16" t="n">
        <f aca="false">[2]Betriebsplan!$I301</f>
        <v>44480</v>
      </c>
      <c r="E285" s="17" t="n">
        <f aca="false">IF($I285=0,0,I285-[2]Betriebsplan!$T$8)</f>
        <v>44480.2125</v>
      </c>
      <c r="F285" s="17" t="n">
        <f aca="false">IF($I285=0,0,I285+[2]Betriebsplan!$U$8)</f>
        <v>44480.2958333333</v>
      </c>
      <c r="G285" s="17" t="n">
        <f aca="false">IF($J285=0,0,J285-[2]Betriebsplan!$T$8)</f>
        <v>44480.7270833333</v>
      </c>
      <c r="H285" s="17" t="n">
        <f aca="false">IF($J285=0,0,J285+[2]Betriebsplan!$U$8)</f>
        <v>44480.8104166667</v>
      </c>
      <c r="I285" s="17" t="n">
        <f aca="false">VLOOKUP(D285,[2]Betriebsplan!I$1:J$65536,2)</f>
        <v>44480.2958333333</v>
      </c>
      <c r="J285" s="17" t="n">
        <f aca="false">VLOOKUP($D285,[2]Betriebsplan!$I$1:K$65536,3)</f>
        <v>44480.8104166667</v>
      </c>
    </row>
    <row r="286" customFormat="false" ht="15.75" hidden="false" customHeight="true" outlineLevel="0" collapsed="false">
      <c r="C286" s="15" t="n">
        <f aca="false">IF(VLOOKUP(D286,[2]Feiertage!G$12:H$125,2)=1,1,WEEKDAY(D286))</f>
        <v>3</v>
      </c>
      <c r="D286" s="16" t="n">
        <f aca="false">[2]Betriebsplan!$I302</f>
        <v>44481</v>
      </c>
      <c r="E286" s="17" t="n">
        <f aca="false">IF($I286=0,0,I286-[2]Betriebsplan!$T$8)</f>
        <v>44481.2409722222</v>
      </c>
      <c r="F286" s="17" t="n">
        <f aca="false">IF($I286=0,0,I286+[2]Betriebsplan!$U$8)</f>
        <v>44481.3243055556</v>
      </c>
      <c r="G286" s="17" t="n">
        <f aca="false">IF($J286=0,0,J286-[2]Betriebsplan!$T$8)</f>
        <v>0</v>
      </c>
      <c r="H286" s="17" t="n">
        <f aca="false">IF($J286=0,0,J286+[2]Betriebsplan!$U$8)</f>
        <v>0</v>
      </c>
      <c r="I286" s="17" t="n">
        <f aca="false">VLOOKUP(D286,[2]Betriebsplan!I$1:J$65536,2)</f>
        <v>44481.3243055556</v>
      </c>
      <c r="J286" s="17" t="n">
        <f aca="false">VLOOKUP($D286,[2]Betriebsplan!$I$1:K$65536,3)</f>
        <v>0</v>
      </c>
    </row>
    <row r="287" customFormat="false" ht="15.75" hidden="false" customHeight="true" outlineLevel="0" collapsed="false">
      <c r="C287" s="15" t="n">
        <f aca="false">IF(VLOOKUP(D287,[2]Feiertage!G$12:H$125,2)=1,1,WEEKDAY(D287))</f>
        <v>4</v>
      </c>
      <c r="D287" s="16" t="n">
        <f aca="false">[2]Betriebsplan!$I303</f>
        <v>44482</v>
      </c>
      <c r="E287" s="17" t="n">
        <f aca="false">IF($I287=0,0,I287-[2]Betriebsplan!$T$8)</f>
        <v>44482.275</v>
      </c>
      <c r="F287" s="17" t="n">
        <f aca="false">IF($I287=0,0,I287+[2]Betriebsplan!$U$8)</f>
        <v>44482.3583333333</v>
      </c>
      <c r="G287" s="17" t="n">
        <f aca="false">IF($J287=0,0,J287-[2]Betriebsplan!$T$8)</f>
        <v>0</v>
      </c>
      <c r="H287" s="17" t="n">
        <f aca="false">IF($J287=0,0,J287+[2]Betriebsplan!$U$8)</f>
        <v>0</v>
      </c>
      <c r="I287" s="17" t="n">
        <f aca="false">VLOOKUP(D287,[2]Betriebsplan!I$1:J$65536,2)</f>
        <v>44482.3583333333</v>
      </c>
      <c r="J287" s="17" t="n">
        <f aca="false">VLOOKUP($D287,[2]Betriebsplan!$I$1:K$65536,3)</f>
        <v>0</v>
      </c>
    </row>
    <row r="288" customFormat="false" ht="15.75" hidden="false" customHeight="true" outlineLevel="0" collapsed="false">
      <c r="C288" s="15" t="n">
        <f aca="false">IF(VLOOKUP(D288,[2]Feiertage!G$12:H$125,2)=1,1,WEEKDAY(D288))</f>
        <v>5</v>
      </c>
      <c r="D288" s="16" t="n">
        <f aca="false">[2]Betriebsplan!$I304</f>
        <v>44483</v>
      </c>
      <c r="E288" s="17" t="n">
        <f aca="false">IF($I288=0,0,I288-[2]Betriebsplan!$T$8)</f>
        <v>44483.3173611111</v>
      </c>
      <c r="F288" s="17" t="n">
        <f aca="false">IF($I288=0,0,I288+[2]Betriebsplan!$U$8)</f>
        <v>44483.4006944444</v>
      </c>
      <c r="G288" s="17" t="n">
        <f aca="false">IF($J288=0,0,J288-[2]Betriebsplan!$T$8)</f>
        <v>0</v>
      </c>
      <c r="H288" s="17" t="n">
        <f aca="false">IF($J288=0,0,J288+[2]Betriebsplan!$U$8)</f>
        <v>0</v>
      </c>
      <c r="I288" s="17" t="n">
        <f aca="false">VLOOKUP(D288,[2]Betriebsplan!I$1:J$65536,2)</f>
        <v>44483.4006944444</v>
      </c>
      <c r="J288" s="17" t="n">
        <f aca="false">VLOOKUP($D288,[2]Betriebsplan!$I$1:K$65536,3)</f>
        <v>0</v>
      </c>
    </row>
    <row r="289" customFormat="false" ht="15.75" hidden="false" customHeight="true" outlineLevel="0" collapsed="false">
      <c r="C289" s="15" t="n">
        <f aca="false">IF(VLOOKUP(D289,[2]Feiertage!G$12:H$125,2)=1,1,WEEKDAY(D289))</f>
        <v>6</v>
      </c>
      <c r="D289" s="16" t="n">
        <f aca="false">[2]Betriebsplan!$I305</f>
        <v>44484</v>
      </c>
      <c r="E289" s="17" t="n">
        <f aca="false">IF($I289=0,0,I289-[2]Betriebsplan!$T$8)</f>
        <v>44484.3722222222</v>
      </c>
      <c r="F289" s="17" t="n">
        <f aca="false">IF($I289=0,0,I289+[2]Betriebsplan!$U$8)</f>
        <v>44484.4555555556</v>
      </c>
      <c r="G289" s="17" t="n">
        <f aca="false">IF($J289=0,0,J289-[2]Betriebsplan!$T$8)</f>
        <v>0</v>
      </c>
      <c r="H289" s="17" t="n">
        <f aca="false">IF($J289=0,0,J289+[2]Betriebsplan!$U$8)</f>
        <v>0</v>
      </c>
      <c r="I289" s="17" t="n">
        <f aca="false">VLOOKUP(D289,[2]Betriebsplan!I$1:J$65536,2)</f>
        <v>44484.4555555556</v>
      </c>
      <c r="J289" s="17" t="n">
        <f aca="false">VLOOKUP($D289,[2]Betriebsplan!$I$1:K$65536,3)</f>
        <v>0</v>
      </c>
    </row>
    <row r="290" customFormat="false" ht="15.75" hidden="false" customHeight="true" outlineLevel="0" collapsed="false">
      <c r="C290" s="15" t="n">
        <f aca="false">IF(VLOOKUP(D290,[2]Feiertage!G$12:H$125,2)=1,1,WEEKDAY(D290))</f>
        <v>7</v>
      </c>
      <c r="D290" s="16" t="n">
        <f aca="false">[2]Betriebsplan!$I306</f>
        <v>44485</v>
      </c>
      <c r="E290" s="17" t="n">
        <f aca="false">IF($I290=0,0,I290-[2]Betriebsplan!$T$8)</f>
        <v>44485.4354166667</v>
      </c>
      <c r="F290" s="17" t="n">
        <f aca="false">IF($I290=0,0,I290+[2]Betriebsplan!$U$8)</f>
        <v>44485.51875</v>
      </c>
      <c r="G290" s="17" t="n">
        <f aca="false">IF($J290=0,0,J290-[2]Betriebsplan!$T$8)</f>
        <v>0</v>
      </c>
      <c r="H290" s="17" t="n">
        <f aca="false">IF($J290=0,0,J290+[2]Betriebsplan!$U$8)</f>
        <v>0</v>
      </c>
      <c r="I290" s="17" t="n">
        <f aca="false">VLOOKUP(D290,[2]Betriebsplan!I$1:J$65536,2)</f>
        <v>44485.51875</v>
      </c>
      <c r="J290" s="17" t="n">
        <f aca="false">VLOOKUP($D290,[2]Betriebsplan!$I$1:K$65536,3)</f>
        <v>0</v>
      </c>
    </row>
    <row r="291" customFormat="false" ht="15.75" hidden="false" customHeight="true" outlineLevel="0" collapsed="false">
      <c r="C291" s="15" t="n">
        <f aca="false">IF(VLOOKUP(D291,[2]Feiertage!G$12:H$125,2)=1,1,WEEKDAY(D291))</f>
        <v>1</v>
      </c>
      <c r="D291" s="16" t="n">
        <f aca="false">[2]Betriebsplan!$I307</f>
        <v>44486</v>
      </c>
      <c r="E291" s="17" t="n">
        <f aca="false">IF($I291=0,0,I291-[2]Betriebsplan!$T$8)</f>
        <v>0</v>
      </c>
      <c r="F291" s="17" t="n">
        <f aca="false">IF($I291=0,0,I291+[2]Betriebsplan!$U$8)</f>
        <v>0</v>
      </c>
      <c r="G291" s="17" t="n">
        <f aca="false">IF($J291=0,0,J291-[2]Betriebsplan!$T$8)</f>
        <v>44486.4930555556</v>
      </c>
      <c r="H291" s="17" t="n">
        <f aca="false">IF($J291=0,0,J291+[2]Betriebsplan!$U$8)</f>
        <v>44486.5763888889</v>
      </c>
      <c r="I291" s="17" t="n">
        <f aca="false">VLOOKUP(D291,[2]Betriebsplan!I$1:J$65536,2)</f>
        <v>0</v>
      </c>
      <c r="J291" s="17" t="n">
        <f aca="false">VLOOKUP($D291,[2]Betriebsplan!$I$1:K$65536,3)</f>
        <v>44486.5763888889</v>
      </c>
    </row>
    <row r="292" customFormat="false" ht="15.75" hidden="false" customHeight="true" outlineLevel="0" collapsed="false">
      <c r="C292" s="15" t="n">
        <f aca="false">IF(VLOOKUP(D292,[2]Feiertage!G$12:H$125,2)=1,1,WEEKDAY(D292))</f>
        <v>2</v>
      </c>
      <c r="D292" s="16" t="n">
        <f aca="false">[2]Betriebsplan!$I308</f>
        <v>44487</v>
      </c>
      <c r="E292" s="17" t="n">
        <f aca="false">IF($I292=0,0,I292-[2]Betriebsplan!$T$8)</f>
        <v>0</v>
      </c>
      <c r="F292" s="17" t="n">
        <f aca="false">IF($I292=0,0,I292+[2]Betriebsplan!$U$8)</f>
        <v>0</v>
      </c>
      <c r="G292" s="17" t="n">
        <f aca="false">IF($J292=0,0,J292-[2]Betriebsplan!$T$8)</f>
        <v>44487.5347222222</v>
      </c>
      <c r="H292" s="17" t="n">
        <f aca="false">IF($J292=0,0,J292+[2]Betriebsplan!$U$8)</f>
        <v>44487.6180555556</v>
      </c>
      <c r="I292" s="17" t="n">
        <f aca="false">VLOOKUP(D292,[2]Betriebsplan!I$1:J$65536,2)</f>
        <v>0</v>
      </c>
      <c r="J292" s="17" t="n">
        <f aca="false">VLOOKUP($D292,[2]Betriebsplan!$I$1:K$65536,3)</f>
        <v>44487.6180555556</v>
      </c>
    </row>
    <row r="293" customFormat="false" ht="15.75" hidden="false" customHeight="true" outlineLevel="0" collapsed="false">
      <c r="C293" s="15" t="n">
        <f aca="false">IF(VLOOKUP(D293,[2]Feiertage!G$12:H$125,2)=1,1,WEEKDAY(D293))</f>
        <v>3</v>
      </c>
      <c r="D293" s="16" t="n">
        <f aca="false">[2]Betriebsplan!$I309</f>
        <v>44488</v>
      </c>
      <c r="E293" s="17" t="n">
        <f aca="false">IF($I293=0,0,I293-[2]Betriebsplan!$T$8)</f>
        <v>0</v>
      </c>
      <c r="F293" s="17" t="n">
        <f aca="false">IF($I293=0,0,I293+[2]Betriebsplan!$U$8)</f>
        <v>0</v>
      </c>
      <c r="G293" s="17" t="n">
        <f aca="false">IF($J293=0,0,J293-[2]Betriebsplan!$T$8)</f>
        <v>44488.5631944444</v>
      </c>
      <c r="H293" s="17" t="n">
        <f aca="false">IF($J293=0,0,J293+[2]Betriebsplan!$U$8)</f>
        <v>44488.6465277778</v>
      </c>
      <c r="I293" s="17" t="n">
        <f aca="false">VLOOKUP(D293,[2]Betriebsplan!I$1:J$65536,2)</f>
        <v>0</v>
      </c>
      <c r="J293" s="17" t="n">
        <f aca="false">VLOOKUP($D293,[2]Betriebsplan!$I$1:K$65536,3)</f>
        <v>44488.6465277778</v>
      </c>
    </row>
    <row r="294" customFormat="false" ht="15.75" hidden="false" customHeight="true" outlineLevel="0" collapsed="false">
      <c r="C294" s="15" t="n">
        <f aca="false">IF(VLOOKUP(D294,[2]Feiertage!G$12:H$125,2)=1,1,WEEKDAY(D294))</f>
        <v>4</v>
      </c>
      <c r="D294" s="16" t="n">
        <f aca="false">[2]Betriebsplan!$I310</f>
        <v>44489</v>
      </c>
      <c r="E294" s="17" t="n">
        <f aca="false">IF($I294=0,0,I294-[2]Betriebsplan!$T$8)</f>
        <v>0</v>
      </c>
      <c r="F294" s="17" t="n">
        <f aca="false">IF($I294=0,0,I294+[2]Betriebsplan!$U$8)</f>
        <v>0</v>
      </c>
      <c r="G294" s="17" t="n">
        <f aca="false">IF($J294=0,0,J294-[2]Betriebsplan!$T$8)</f>
        <v>44489.5881944444</v>
      </c>
      <c r="H294" s="17" t="n">
        <f aca="false">IF($J294=0,0,J294+[2]Betriebsplan!$U$8)</f>
        <v>44489.6715277778</v>
      </c>
      <c r="I294" s="17" t="n">
        <f aca="false">VLOOKUP(D294,[2]Betriebsplan!I$1:J$65536,2)</f>
        <v>0</v>
      </c>
      <c r="J294" s="17" t="n">
        <f aca="false">VLOOKUP($D294,[2]Betriebsplan!$I$1:K$65536,3)</f>
        <v>44489.6715277778</v>
      </c>
    </row>
    <row r="295" customFormat="false" ht="15.75" hidden="false" customHeight="true" outlineLevel="0" collapsed="false">
      <c r="C295" s="15" t="n">
        <f aca="false">IF(VLOOKUP(D295,[2]Feiertage!G$12:H$125,2)=1,1,WEEKDAY(D295))</f>
        <v>5</v>
      </c>
      <c r="D295" s="16" t="n">
        <f aca="false">[2]Betriebsplan!$I311</f>
        <v>44490</v>
      </c>
      <c r="E295" s="17" t="n">
        <f aca="false">IF($I295=0,0,I295-[2]Betriebsplan!$T$8)</f>
        <v>0</v>
      </c>
      <c r="F295" s="17" t="n">
        <f aca="false">IF($I295=0,0,I295+[2]Betriebsplan!$U$8)</f>
        <v>0</v>
      </c>
      <c r="G295" s="17" t="n">
        <f aca="false">IF($J295=0,0,J295-[2]Betriebsplan!$T$8)</f>
        <v>44490.6131944444</v>
      </c>
      <c r="H295" s="17" t="n">
        <f aca="false">IF($J295=0,0,J295+[2]Betriebsplan!$U$8)</f>
        <v>44490.6965277778</v>
      </c>
      <c r="I295" s="17" t="n">
        <f aca="false">VLOOKUP(D295,[2]Betriebsplan!I$1:J$65536,2)</f>
        <v>0</v>
      </c>
      <c r="J295" s="17" t="n">
        <f aca="false">VLOOKUP($D295,[2]Betriebsplan!$I$1:K$65536,3)</f>
        <v>44490.6965277778</v>
      </c>
    </row>
    <row r="296" customFormat="false" ht="15.75" hidden="false" customHeight="true" outlineLevel="0" collapsed="false">
      <c r="C296" s="15" t="n">
        <f aca="false">IF(VLOOKUP(D296,[2]Feiertage!G$12:H$125,2)=1,1,WEEKDAY(D296))</f>
        <v>6</v>
      </c>
      <c r="D296" s="16" t="n">
        <f aca="false">[2]Betriebsplan!$I312</f>
        <v>44491</v>
      </c>
      <c r="E296" s="17" t="n">
        <f aca="false">IF($I296=0,0,I296-[2]Betriebsplan!$T$8)</f>
        <v>0</v>
      </c>
      <c r="F296" s="17" t="n">
        <f aca="false">IF($I296=0,0,I296+[2]Betriebsplan!$U$8)</f>
        <v>0</v>
      </c>
      <c r="G296" s="17" t="n">
        <f aca="false">IF($J296=0,0,J296-[2]Betriebsplan!$T$8)</f>
        <v>44491.6361111111</v>
      </c>
      <c r="H296" s="17" t="n">
        <f aca="false">IF($J296=0,0,J296+[2]Betriebsplan!$U$8)</f>
        <v>44491.7194444445</v>
      </c>
      <c r="I296" s="17" t="n">
        <f aca="false">VLOOKUP(D296,[2]Betriebsplan!I$1:J$65536,2)</f>
        <v>0</v>
      </c>
      <c r="J296" s="17" t="n">
        <f aca="false">VLOOKUP($D296,[2]Betriebsplan!$I$1:K$65536,3)</f>
        <v>44491.7194444445</v>
      </c>
    </row>
    <row r="297" customFormat="false" ht="15.75" hidden="false" customHeight="true" outlineLevel="0" collapsed="false">
      <c r="C297" s="15" t="n">
        <f aca="false">IF(VLOOKUP(D297,[2]Feiertage!G$12:H$125,2)=1,1,WEEKDAY(D297))</f>
        <v>7</v>
      </c>
      <c r="D297" s="16" t="n">
        <f aca="false">[2]Betriebsplan!$I313</f>
        <v>44492</v>
      </c>
      <c r="E297" s="17" t="n">
        <f aca="false">IF($I297=0,0,I297-[2]Betriebsplan!$T$8)</f>
        <v>0</v>
      </c>
      <c r="F297" s="17" t="n">
        <f aca="false">IF($I297=0,0,I297+[2]Betriebsplan!$U$8)</f>
        <v>0</v>
      </c>
      <c r="G297" s="17" t="n">
        <f aca="false">IF($J297=0,0,J297-[2]Betriebsplan!$T$8)</f>
        <v>44492.6569444444</v>
      </c>
      <c r="H297" s="17" t="n">
        <f aca="false">IF($J297=0,0,J297+[2]Betriebsplan!$U$8)</f>
        <v>44492.7402777778</v>
      </c>
      <c r="I297" s="17" t="n">
        <f aca="false">VLOOKUP(D297,[2]Betriebsplan!I$1:J$65536,2)</f>
        <v>0</v>
      </c>
      <c r="J297" s="17" t="n">
        <f aca="false">VLOOKUP($D297,[2]Betriebsplan!$I$1:K$65536,3)</f>
        <v>44492.7402777778</v>
      </c>
    </row>
    <row r="298" customFormat="false" ht="15.75" hidden="false" customHeight="true" outlineLevel="0" collapsed="false">
      <c r="C298" s="15" t="n">
        <f aca="false">IF(VLOOKUP(D298,[2]Feiertage!G$12:H$125,2)=1,1,WEEKDAY(D298))</f>
        <v>1</v>
      </c>
      <c r="D298" s="16" t="n">
        <f aca="false">[2]Betriebsplan!$I314</f>
        <v>44493</v>
      </c>
      <c r="E298" s="17" t="n">
        <f aca="false">IF($I298=0,0,I298-[2]Betriebsplan!$T$8)</f>
        <v>44493.1680555556</v>
      </c>
      <c r="F298" s="17" t="n">
        <f aca="false">IF($I298=0,0,I298+[2]Betriebsplan!$U$8)</f>
        <v>44493.2513888889</v>
      </c>
      <c r="G298" s="17" t="n">
        <f aca="false">IF($J298=0,0,J298-[2]Betriebsplan!$T$8)</f>
        <v>44493.6777777778</v>
      </c>
      <c r="H298" s="17" t="n">
        <f aca="false">IF($J298=0,0,J298+[2]Betriebsplan!$U$8)</f>
        <v>44493.7611111111</v>
      </c>
      <c r="I298" s="17" t="n">
        <f aca="false">VLOOKUP(D298,[2]Betriebsplan!I$1:J$65536,2)</f>
        <v>44493.2513888889</v>
      </c>
      <c r="J298" s="17" t="n">
        <f aca="false">VLOOKUP($D298,[2]Betriebsplan!$I$1:K$65536,3)</f>
        <v>44493.7611111111</v>
      </c>
    </row>
    <row r="299" customFormat="false" ht="15.75" hidden="false" customHeight="true" outlineLevel="0" collapsed="false">
      <c r="C299" s="15" t="n">
        <f aca="false">IF(VLOOKUP(D299,[2]Feiertage!G$12:H$125,2)=1,1,WEEKDAY(D299))</f>
        <v>2</v>
      </c>
      <c r="D299" s="16" t="n">
        <f aca="false">[2]Betriebsplan!$I315</f>
        <v>44494</v>
      </c>
      <c r="E299" s="17" t="n">
        <f aca="false">IF($I299=0,0,I299-[2]Betriebsplan!$T$8)</f>
        <v>0</v>
      </c>
      <c r="F299" s="17" t="n">
        <f aca="false">IF($I299=0,0,I299+[2]Betriebsplan!$U$8)</f>
        <v>0</v>
      </c>
      <c r="G299" s="17" t="n">
        <f aca="false">IF($J299=0,0,J299-[2]Betriebsplan!$T$8)</f>
        <v>44494.7</v>
      </c>
      <c r="H299" s="17" t="n">
        <f aca="false">IF($J299=0,0,J299+[2]Betriebsplan!$U$8)</f>
        <v>44494.7833333333</v>
      </c>
      <c r="I299" s="17" t="n">
        <f aca="false">VLOOKUP(D299,[2]Betriebsplan!I$1:J$65536,2)</f>
        <v>0</v>
      </c>
      <c r="J299" s="17" t="n">
        <f aca="false">VLOOKUP($D299,[2]Betriebsplan!$I$1:K$65536,3)</f>
        <v>44494.7833333333</v>
      </c>
    </row>
    <row r="300" customFormat="false" ht="15.75" hidden="false" customHeight="true" outlineLevel="0" collapsed="false">
      <c r="C300" s="15" t="n">
        <f aca="false">IF(VLOOKUP(D300,[2]Feiertage!G$12:H$125,2)=1,1,WEEKDAY(D300))</f>
        <v>3</v>
      </c>
      <c r="D300" s="16" t="n">
        <f aca="false">[2]Betriebsplan!$I316</f>
        <v>44495</v>
      </c>
      <c r="E300" s="17" t="n">
        <f aca="false">IF($I300=0,0,I300-[2]Betriebsplan!$T$8)</f>
        <v>0</v>
      </c>
      <c r="F300" s="17" t="n">
        <f aca="false">IF($I300=0,0,I300+[2]Betriebsplan!$U$8)</f>
        <v>0</v>
      </c>
      <c r="G300" s="17" t="n">
        <f aca="false">IF($J300=0,0,J300-[2]Betriebsplan!$T$8)</f>
        <v>44495.7215277778</v>
      </c>
      <c r="H300" s="17" t="n">
        <f aca="false">IF($J300=0,0,J300+[2]Betriebsplan!$U$8)</f>
        <v>44495.8048611111</v>
      </c>
      <c r="I300" s="17" t="n">
        <f aca="false">VLOOKUP(D300,[2]Betriebsplan!I$1:J$65536,2)</f>
        <v>0</v>
      </c>
      <c r="J300" s="17" t="n">
        <f aca="false">VLOOKUP($D300,[2]Betriebsplan!$I$1:K$65536,3)</f>
        <v>44495.8048611111</v>
      </c>
    </row>
    <row r="301" customFormat="false" ht="15.75" hidden="false" customHeight="true" outlineLevel="0" collapsed="false">
      <c r="C301" s="15" t="n">
        <f aca="false">IF(VLOOKUP(D301,[2]Feiertage!G$12:H$125,2)=1,1,WEEKDAY(D301))</f>
        <v>4</v>
      </c>
      <c r="D301" s="16" t="n">
        <f aca="false">[2]Betriebsplan!$I317</f>
        <v>44496</v>
      </c>
      <c r="E301" s="17" t="n">
        <f aca="false">IF($I301=0,0,I301-[2]Betriebsplan!$T$8)</f>
        <v>0</v>
      </c>
      <c r="F301" s="17" t="n">
        <f aca="false">IF($I301=0,0,I301+[2]Betriebsplan!$U$8)</f>
        <v>0</v>
      </c>
      <c r="G301" s="17" t="n">
        <f aca="false">IF($J301=0,0,J301-[2]Betriebsplan!$T$8)</f>
        <v>44496.7451388889</v>
      </c>
      <c r="H301" s="17" t="n">
        <f aca="false">IF($J301=0,0,J301+[2]Betriebsplan!$U$8)</f>
        <v>44496.8284722222</v>
      </c>
      <c r="I301" s="17" t="n">
        <f aca="false">VLOOKUP(D301,[2]Betriebsplan!I$1:J$65536,2)</f>
        <v>0</v>
      </c>
      <c r="J301" s="17" t="n">
        <f aca="false">VLOOKUP($D301,[2]Betriebsplan!$I$1:K$65536,3)</f>
        <v>44496.8284722222</v>
      </c>
    </row>
    <row r="302" customFormat="false" ht="15.75" hidden="false" customHeight="true" outlineLevel="0" collapsed="false">
      <c r="C302" s="15" t="n">
        <f aca="false">IF(VLOOKUP(D302,[2]Feiertage!G$12:H$125,2)=1,1,WEEKDAY(D302))</f>
        <v>5</v>
      </c>
      <c r="D302" s="16" t="n">
        <f aca="false">[2]Betriebsplan!$I318</f>
        <v>44497</v>
      </c>
      <c r="E302" s="17" t="n">
        <f aca="false">IF($I302=0,0,I302-[2]Betriebsplan!$T$8)</f>
        <v>44497.2513888889</v>
      </c>
      <c r="F302" s="17" t="n">
        <f aca="false">IF($I302=0,0,I302+[2]Betriebsplan!$U$8)</f>
        <v>44497.3347222222</v>
      </c>
      <c r="G302" s="17" t="n">
        <f aca="false">IF($J302=0,0,J302-[2]Betriebsplan!$T$8)</f>
        <v>0</v>
      </c>
      <c r="H302" s="17" t="n">
        <f aca="false">IF($J302=0,0,J302+[2]Betriebsplan!$U$8)</f>
        <v>0</v>
      </c>
      <c r="I302" s="17" t="n">
        <f aca="false">VLOOKUP(D302,[2]Betriebsplan!I$1:J$65536,2)</f>
        <v>44497.3347222222</v>
      </c>
      <c r="J302" s="17" t="n">
        <f aca="false">VLOOKUP($D302,[2]Betriebsplan!$I$1:K$65536,3)</f>
        <v>0</v>
      </c>
    </row>
    <row r="303" customFormat="false" ht="15.75" hidden="false" customHeight="true" outlineLevel="0" collapsed="false">
      <c r="C303" s="15" t="n">
        <f aca="false">IF(VLOOKUP(D303,[2]Feiertage!G$12:H$125,2)=1,1,WEEKDAY(D303))</f>
        <v>6</v>
      </c>
      <c r="D303" s="16" t="n">
        <f aca="false">[2]Betriebsplan!$I319</f>
        <v>44498</v>
      </c>
      <c r="E303" s="17" t="n">
        <f aca="false">IF($I303=0,0,I303-[2]Betriebsplan!$T$8)</f>
        <v>44498.2847222222</v>
      </c>
      <c r="F303" s="17" t="n">
        <f aca="false">IF($I303=0,0,I303+[2]Betriebsplan!$U$8)</f>
        <v>44498.3680555556</v>
      </c>
      <c r="G303" s="17" t="n">
        <f aca="false">IF($J303=0,0,J303-[2]Betriebsplan!$T$8)</f>
        <v>44498.8166666667</v>
      </c>
      <c r="H303" s="17" t="n">
        <f aca="false">IF($J303=0,0,J303+[2]Betriebsplan!$U$8)</f>
        <v>44498.9</v>
      </c>
      <c r="I303" s="17" t="n">
        <f aca="false">VLOOKUP(D303,[2]Betriebsplan!I$1:J$65536,2)</f>
        <v>44498.3680555556</v>
      </c>
      <c r="J303" s="17" t="n">
        <f aca="false">VLOOKUP($D303,[2]Betriebsplan!$I$1:K$65536,3)</f>
        <v>44498.9</v>
      </c>
    </row>
    <row r="304" customFormat="false" ht="15.75" hidden="false" customHeight="true" outlineLevel="0" collapsed="false">
      <c r="C304" s="15" t="n">
        <f aca="false">IF(VLOOKUP(D304,[2]Feiertage!G$12:H$125,2)=1,1,WEEKDAY(D304))</f>
        <v>7</v>
      </c>
      <c r="D304" s="16" t="n">
        <f aca="false">[2]Betriebsplan!$I320</f>
        <v>44499</v>
      </c>
      <c r="E304" s="17" t="n">
        <f aca="false">IF($I304=0,0,I304-[2]Betriebsplan!$T$8)</f>
        <v>44499.3347222222</v>
      </c>
      <c r="F304" s="17" t="n">
        <f aca="false">IF($I304=0,0,I304+[2]Betriebsplan!$U$8)</f>
        <v>44499.4180555556</v>
      </c>
      <c r="G304" s="17" t="n">
        <f aca="false">IF($J304=0,0,J304-[2]Betriebsplan!$T$8)</f>
        <v>44499.8743055556</v>
      </c>
      <c r="H304" s="17" t="n">
        <f aca="false">IF($J304=0,0,J304+[2]Betriebsplan!$U$8)</f>
        <v>44499.9576388889</v>
      </c>
      <c r="I304" s="17" t="n">
        <f aca="false">VLOOKUP(D304,[2]Betriebsplan!I$1:J$65536,2)</f>
        <v>44499.4180555556</v>
      </c>
      <c r="J304" s="17" t="n">
        <f aca="false">VLOOKUP($D304,[2]Betriebsplan!$I$1:K$65536,3)</f>
        <v>44499.9576388889</v>
      </c>
    </row>
    <row r="305" customFormat="false" ht="15.75" hidden="false" customHeight="true" outlineLevel="0" collapsed="false">
      <c r="C305" s="15" t="n">
        <f aca="false">IF(VLOOKUP(D305,[2]Feiertage!G$12:H$125,2)=1,1,WEEKDAY(D305))</f>
        <v>1</v>
      </c>
      <c r="D305" s="16" t="n">
        <f aca="false">[2]Betriebsplan!$I321</f>
        <v>44500</v>
      </c>
      <c r="E305" s="17" t="n">
        <f aca="false">IF($I305=0,0,I305-[2]Betriebsplan!$T$8)</f>
        <v>44500.3541666667</v>
      </c>
      <c r="F305" s="17" t="n">
        <f aca="false">IF($I305=0,0,I305+[2]Betriebsplan!$U$8)</f>
        <v>44500.4375</v>
      </c>
      <c r="G305" s="17" t="n">
        <f aca="false">IF($J305=0,0,J305-[2]Betriebsplan!$T$8)</f>
        <v>44500.8944444444</v>
      </c>
      <c r="H305" s="17" t="n">
        <f aca="false">IF($J305=0,0,J305+[2]Betriebsplan!$U$8)</f>
        <v>44500.9777777778</v>
      </c>
      <c r="I305" s="17" t="n">
        <f aca="false">VLOOKUP(D305,[2]Betriebsplan!I$1:J$65536,2)</f>
        <v>44500.4375</v>
      </c>
      <c r="J305" s="17" t="n">
        <f aca="false">VLOOKUP($D305,[2]Betriebsplan!$I$1:K$65536,3)</f>
        <v>44500.9777777778</v>
      </c>
    </row>
    <row r="306" customFormat="false" ht="15.75" hidden="false" customHeight="true" outlineLevel="0" collapsed="false">
      <c r="C306" s="15" t="n">
        <f aca="false">IF(VLOOKUP(D306,[2]Feiertage!G$12:H$125,2)=1,1,WEEKDAY(D306))</f>
        <v>2</v>
      </c>
      <c r="D306" s="16" t="n">
        <f aca="false">[2]Betriebsplan!$I322</f>
        <v>44501</v>
      </c>
      <c r="E306" s="17" t="n">
        <f aca="false">IF($I306=0,0,I306-[2]Betriebsplan!$T$8)</f>
        <v>44501.4118055556</v>
      </c>
      <c r="F306" s="17" t="n">
        <f aca="false">IF($I306=0,0,I306+[2]Betriebsplan!$U$8)</f>
        <v>44501.4951388889</v>
      </c>
      <c r="G306" s="17" t="n">
        <f aca="false">IF($J306=0,0,J306-[2]Betriebsplan!$T$8)</f>
        <v>0</v>
      </c>
      <c r="H306" s="17" t="n">
        <f aca="false">IF($J306=0,0,J306+[2]Betriebsplan!$U$8)</f>
        <v>0</v>
      </c>
      <c r="I306" s="17" t="n">
        <f aca="false">VLOOKUP(D306,[2]Betriebsplan!I$1:J$65536,2)</f>
        <v>44501.4951388889</v>
      </c>
      <c r="J306" s="17" t="n">
        <f aca="false">VLOOKUP($D306,[2]Betriebsplan!$I$1:K$65536,3)</f>
        <v>0</v>
      </c>
    </row>
    <row r="307" customFormat="false" ht="15.75" hidden="false" customHeight="true" outlineLevel="0" collapsed="false">
      <c r="C307" s="15" t="n">
        <f aca="false">IF(VLOOKUP(D307,[2]Feiertage!G$12:H$125,2)=1,1,WEEKDAY(D307))</f>
        <v>3</v>
      </c>
      <c r="D307" s="16" t="n">
        <f aca="false">[2]Betriebsplan!$I323</f>
        <v>44502</v>
      </c>
      <c r="E307" s="17" t="n">
        <f aca="false">IF($I307=0,0,I307-[2]Betriebsplan!$T$8)</f>
        <v>0</v>
      </c>
      <c r="F307" s="17" t="n">
        <f aca="false">IF($I307=0,0,I307+[2]Betriebsplan!$U$8)</f>
        <v>0</v>
      </c>
      <c r="G307" s="17" t="n">
        <f aca="false">IF($J307=0,0,J307-[2]Betriebsplan!$T$8)</f>
        <v>44502.4569444444</v>
      </c>
      <c r="H307" s="17" t="n">
        <f aca="false">IF($J307=0,0,J307+[2]Betriebsplan!$U$8)</f>
        <v>44502.5402777778</v>
      </c>
      <c r="I307" s="17" t="n">
        <f aca="false">VLOOKUP(D307,[2]Betriebsplan!I$1:J$65536,2)</f>
        <v>0</v>
      </c>
      <c r="J307" s="17" t="n">
        <f aca="false">VLOOKUP($D307,[2]Betriebsplan!$I$1:K$65536,3)</f>
        <v>44502.5402777778</v>
      </c>
    </row>
    <row r="308" customFormat="false" ht="15.75" hidden="false" customHeight="true" outlineLevel="0" collapsed="false">
      <c r="C308" s="15" t="n">
        <f aca="false">IF(VLOOKUP(D308,[2]Feiertage!G$12:H$125,2)=1,1,WEEKDAY(D308))</f>
        <v>4</v>
      </c>
      <c r="D308" s="16" t="n">
        <f aca="false">[2]Betriebsplan!$I324</f>
        <v>44503</v>
      </c>
      <c r="E308" s="17" t="n">
        <f aca="false">IF($I308=0,0,I308-[2]Betriebsplan!$T$8)</f>
        <v>0</v>
      </c>
      <c r="F308" s="17" t="n">
        <f aca="false">IF($I308=0,0,I308+[2]Betriebsplan!$U$8)</f>
        <v>0</v>
      </c>
      <c r="G308" s="17" t="n">
        <f aca="false">IF($J308=0,0,J308-[2]Betriebsplan!$T$8)</f>
        <v>44503.4909722222</v>
      </c>
      <c r="H308" s="17" t="n">
        <f aca="false">IF($J308=0,0,J308+[2]Betriebsplan!$U$8)</f>
        <v>44503.5743055556</v>
      </c>
      <c r="I308" s="17" t="n">
        <f aca="false">VLOOKUP(D308,[2]Betriebsplan!I$1:J$65536,2)</f>
        <v>0</v>
      </c>
      <c r="J308" s="17" t="n">
        <f aca="false">VLOOKUP($D308,[2]Betriebsplan!$I$1:K$65536,3)</f>
        <v>44503.5743055556</v>
      </c>
    </row>
    <row r="309" customFormat="false" ht="15.75" hidden="false" customHeight="true" outlineLevel="0" collapsed="false">
      <c r="C309" s="15" t="n">
        <f aca="false">IF(VLOOKUP(D309,[2]Feiertage!G$12:H$125,2)=1,1,WEEKDAY(D309))</f>
        <v>5</v>
      </c>
      <c r="D309" s="16" t="n">
        <f aca="false">[2]Betriebsplan!$I325</f>
        <v>44504</v>
      </c>
      <c r="E309" s="17" t="n">
        <f aca="false">IF($I309=0,0,I309-[2]Betriebsplan!$T$8)</f>
        <v>0</v>
      </c>
      <c r="F309" s="17" t="n">
        <f aca="false">IF($I309=0,0,I309+[2]Betriebsplan!$U$8)</f>
        <v>0</v>
      </c>
      <c r="G309" s="17" t="n">
        <f aca="false">IF($J309=0,0,J309-[2]Betriebsplan!$T$8)</f>
        <v>44504.5215277778</v>
      </c>
      <c r="H309" s="17" t="n">
        <f aca="false">IF($J309=0,0,J309+[2]Betriebsplan!$U$8)</f>
        <v>44504.6048611111</v>
      </c>
      <c r="I309" s="17" t="n">
        <f aca="false">VLOOKUP(D309,[2]Betriebsplan!I$1:J$65536,2)</f>
        <v>0</v>
      </c>
      <c r="J309" s="17" t="n">
        <f aca="false">VLOOKUP($D309,[2]Betriebsplan!$I$1:K$65536,3)</f>
        <v>44504.6048611111</v>
      </c>
    </row>
    <row r="310" customFormat="false" ht="15.75" hidden="false" customHeight="true" outlineLevel="0" collapsed="false">
      <c r="C310" s="15" t="n">
        <f aca="false">IF(VLOOKUP(D310,[2]Feiertage!G$12:H$125,2)=1,1,WEEKDAY(D310))</f>
        <v>6</v>
      </c>
      <c r="D310" s="16" t="n">
        <f aca="false">[2]Betriebsplan!$I326</f>
        <v>44505</v>
      </c>
      <c r="E310" s="17" t="n">
        <f aca="false">IF($I310=0,0,I310-[2]Betriebsplan!$T$8)</f>
        <v>0</v>
      </c>
      <c r="F310" s="17" t="n">
        <f aca="false">IF($I310=0,0,I310+[2]Betriebsplan!$U$8)</f>
        <v>0</v>
      </c>
      <c r="G310" s="17" t="n">
        <f aca="false">IF($J310=0,0,J310-[2]Betriebsplan!$T$8)</f>
        <v>44505.5513888889</v>
      </c>
      <c r="H310" s="17" t="n">
        <f aca="false">IF($J310=0,0,J310+[2]Betriebsplan!$U$8)</f>
        <v>44505.6347222222</v>
      </c>
      <c r="I310" s="17" t="n">
        <f aca="false">VLOOKUP(D310,[2]Betriebsplan!I$1:J$65536,2)</f>
        <v>0</v>
      </c>
      <c r="J310" s="17" t="n">
        <f aca="false">VLOOKUP($D310,[2]Betriebsplan!$I$1:K$65536,3)</f>
        <v>44505.6347222222</v>
      </c>
    </row>
    <row r="311" customFormat="false" ht="15.75" hidden="false" customHeight="true" outlineLevel="0" collapsed="false">
      <c r="C311" s="15" t="n">
        <f aca="false">IF(VLOOKUP(D311,[2]Feiertage!G$12:H$125,2)=1,1,WEEKDAY(D311))</f>
        <v>7</v>
      </c>
      <c r="D311" s="16" t="n">
        <f aca="false">[2]Betriebsplan!$I327</f>
        <v>44506</v>
      </c>
      <c r="E311" s="17" t="n">
        <f aca="false">IF($I311=0,0,I311-[2]Betriebsplan!$T$8)</f>
        <v>0</v>
      </c>
      <c r="F311" s="17" t="n">
        <f aca="false">IF($I311=0,0,I311+[2]Betriebsplan!$U$8)</f>
        <v>0</v>
      </c>
      <c r="G311" s="17" t="n">
        <f aca="false">IF($J311=0,0,J311-[2]Betriebsplan!$T$8)</f>
        <v>44506.5805555556</v>
      </c>
      <c r="H311" s="17" t="n">
        <f aca="false">IF($J311=0,0,J311+[2]Betriebsplan!$U$8)</f>
        <v>44506.6638888889</v>
      </c>
      <c r="I311" s="17" t="n">
        <f aca="false">VLOOKUP(D311,[2]Betriebsplan!I$1:J$65536,2)</f>
        <v>0</v>
      </c>
      <c r="J311" s="17" t="n">
        <f aca="false">VLOOKUP($D311,[2]Betriebsplan!$I$1:K$65536,3)</f>
        <v>44506.6638888889</v>
      </c>
    </row>
    <row r="312" customFormat="false" ht="15.75" hidden="false" customHeight="true" outlineLevel="0" collapsed="false">
      <c r="C312" s="15" t="n">
        <f aca="false">IF(VLOOKUP(D312,[2]Feiertage!G$12:H$125,2)=1,1,WEEKDAY(D312))</f>
        <v>1</v>
      </c>
      <c r="D312" s="16" t="n">
        <f aca="false">[2]Betriebsplan!$I328</f>
        <v>44507</v>
      </c>
      <c r="E312" s="17" t="n">
        <f aca="false">IF($I312=0,0,I312-[2]Betriebsplan!$T$8)</f>
        <v>0</v>
      </c>
      <c r="F312" s="17" t="n">
        <f aca="false">IF($I312=0,0,I312+[2]Betriebsplan!$U$8)</f>
        <v>0</v>
      </c>
      <c r="G312" s="17" t="n">
        <f aca="false">IF($J312=0,0,J312-[2]Betriebsplan!$T$8)</f>
        <v>44507.6111111111</v>
      </c>
      <c r="H312" s="17" t="n">
        <f aca="false">IF($J312=0,0,J312+[2]Betriebsplan!$U$8)</f>
        <v>44507.6944444444</v>
      </c>
      <c r="I312" s="17" t="n">
        <f aca="false">VLOOKUP(D312,[2]Betriebsplan!I$1:J$65536,2)</f>
        <v>0</v>
      </c>
      <c r="J312" s="17" t="n">
        <f aca="false">VLOOKUP($D312,[2]Betriebsplan!$I$1:K$65536,3)</f>
        <v>44507.6944444444</v>
      </c>
    </row>
    <row r="313" customFormat="false" ht="15.75" hidden="false" customHeight="true" outlineLevel="0" collapsed="false">
      <c r="C313" s="15" t="n">
        <f aca="false">IF(VLOOKUP(D313,[2]Feiertage!G$12:H$125,2)=1,1,WEEKDAY(D313))</f>
        <v>2</v>
      </c>
      <c r="D313" s="16" t="n">
        <f aca="false">[2]Betriebsplan!$I329</f>
        <v>44508</v>
      </c>
      <c r="E313" s="17" t="n">
        <f aca="false">IF($I313=0,0,I313-[2]Betriebsplan!$T$8)</f>
        <v>0</v>
      </c>
      <c r="F313" s="17" t="n">
        <f aca="false">IF($I313=0,0,I313+[2]Betriebsplan!$U$8)</f>
        <v>0</v>
      </c>
      <c r="G313" s="17" t="n">
        <f aca="false">IF($J313=0,0,J313-[2]Betriebsplan!$T$8)</f>
        <v>44508.6444444444</v>
      </c>
      <c r="H313" s="17" t="n">
        <f aca="false">IF($J313=0,0,J313+[2]Betriebsplan!$U$8)</f>
        <v>44508.7277777778</v>
      </c>
      <c r="I313" s="17" t="n">
        <f aca="false">VLOOKUP(D313,[2]Betriebsplan!I$1:J$65536,2)</f>
        <v>0</v>
      </c>
      <c r="J313" s="17" t="n">
        <f aca="false">VLOOKUP($D313,[2]Betriebsplan!$I$1:K$65536,3)</f>
        <v>44508.7277777778</v>
      </c>
    </row>
    <row r="314" customFormat="false" ht="15.75" hidden="false" customHeight="true" outlineLevel="0" collapsed="false">
      <c r="C314" s="15" t="n">
        <f aca="false">IF(VLOOKUP(D314,[2]Feiertage!G$12:H$125,2)=1,1,WEEKDAY(D314))</f>
        <v>3</v>
      </c>
      <c r="D314" s="16" t="n">
        <f aca="false">[2]Betriebsplan!$I330</f>
        <v>44509</v>
      </c>
      <c r="E314" s="17" t="n">
        <f aca="false">IF($I314=0,0,I314-[2]Betriebsplan!$T$8)</f>
        <v>0</v>
      </c>
      <c r="F314" s="17" t="n">
        <f aca="false">IF($I314=0,0,I314+[2]Betriebsplan!$U$8)</f>
        <v>0</v>
      </c>
      <c r="G314" s="17" t="n">
        <f aca="false">IF($J314=0,0,J314-[2]Betriebsplan!$T$8)</f>
        <v>44509.6784722222</v>
      </c>
      <c r="H314" s="17" t="n">
        <f aca="false">IF($J314=0,0,J314+[2]Betriebsplan!$U$8)</f>
        <v>44509.7618055556</v>
      </c>
      <c r="I314" s="17" t="n">
        <f aca="false">VLOOKUP(D314,[2]Betriebsplan!I$1:J$65536,2)</f>
        <v>0</v>
      </c>
      <c r="J314" s="17" t="n">
        <f aca="false">VLOOKUP($D314,[2]Betriebsplan!$I$1:K$65536,3)</f>
        <v>44509.7618055556</v>
      </c>
    </row>
    <row r="315" customFormat="false" ht="15.75" hidden="false" customHeight="true" outlineLevel="0" collapsed="false">
      <c r="C315" s="15" t="n">
        <f aca="false">IF(VLOOKUP(D315,[2]Feiertage!G$12:H$125,2)=1,1,WEEKDAY(D315))</f>
        <v>4</v>
      </c>
      <c r="D315" s="16" t="n">
        <f aca="false">[2]Betriebsplan!$I331</f>
        <v>44510</v>
      </c>
      <c r="E315" s="17" t="n">
        <f aca="false">IF($I315=0,0,I315-[2]Betriebsplan!$T$8)</f>
        <v>0</v>
      </c>
      <c r="F315" s="17" t="n">
        <f aca="false">IF($I315=0,0,I315+[2]Betriebsplan!$U$8)</f>
        <v>0</v>
      </c>
      <c r="G315" s="17" t="n">
        <f aca="false">IF($J315=0,0,J315-[2]Betriebsplan!$T$8)</f>
        <v>44510.7145833333</v>
      </c>
      <c r="H315" s="17" t="n">
        <f aca="false">IF($J315=0,0,J315+[2]Betriebsplan!$U$8)</f>
        <v>44510.7979166667</v>
      </c>
      <c r="I315" s="17" t="n">
        <f aca="false">VLOOKUP(D315,[2]Betriebsplan!I$1:J$65536,2)</f>
        <v>0</v>
      </c>
      <c r="J315" s="17" t="n">
        <f aca="false">VLOOKUP($D315,[2]Betriebsplan!$I$1:K$65536,3)</f>
        <v>44510.7979166667</v>
      </c>
    </row>
    <row r="316" customFormat="false" ht="15.75" hidden="false" customHeight="true" outlineLevel="0" collapsed="false">
      <c r="C316" s="15" t="n">
        <f aca="false">IF(VLOOKUP(D316,[2]Feiertage!G$12:H$125,2)=1,1,WEEKDAY(D316))</f>
        <v>5</v>
      </c>
      <c r="D316" s="16" t="n">
        <f aca="false">[2]Betriebsplan!$I332</f>
        <v>44511</v>
      </c>
      <c r="E316" s="17" t="n">
        <f aca="false">IF($I316=0,0,I316-[2]Betriebsplan!$T$8)</f>
        <v>44511.2236111111</v>
      </c>
      <c r="F316" s="17" t="n">
        <f aca="false">IF($I316=0,0,I316+[2]Betriebsplan!$U$8)</f>
        <v>44511.3069444444</v>
      </c>
      <c r="G316" s="17" t="n">
        <f aca="false">IF($J316=0,0,J316-[2]Betriebsplan!$T$8)</f>
        <v>0</v>
      </c>
      <c r="H316" s="17" t="n">
        <f aca="false">IF($J316=0,0,J316+[2]Betriebsplan!$U$8)</f>
        <v>0</v>
      </c>
      <c r="I316" s="17" t="n">
        <f aca="false">VLOOKUP(D316,[2]Betriebsplan!I$1:J$65536,2)</f>
        <v>44511.3069444444</v>
      </c>
      <c r="J316" s="17" t="n">
        <f aca="false">VLOOKUP($D316,[2]Betriebsplan!$I$1:K$65536,3)</f>
        <v>0</v>
      </c>
    </row>
    <row r="317" customFormat="false" ht="15.75" hidden="false" customHeight="true" outlineLevel="0" collapsed="false">
      <c r="C317" s="15" t="n">
        <f aca="false">IF(VLOOKUP(D317,[2]Feiertage!G$12:H$125,2)=1,1,WEEKDAY(D317))</f>
        <v>6</v>
      </c>
      <c r="D317" s="16" t="n">
        <f aca="false">[2]Betriebsplan!$I333</f>
        <v>44512</v>
      </c>
      <c r="E317" s="17" t="n">
        <f aca="false">IF($I317=0,0,I317-[2]Betriebsplan!$T$8)</f>
        <v>44512.2659722222</v>
      </c>
      <c r="F317" s="17" t="n">
        <f aca="false">IF($I317=0,0,I317+[2]Betriebsplan!$U$8)</f>
        <v>44512.3493055556</v>
      </c>
      <c r="G317" s="17" t="n">
        <f aca="false">IF($J317=0,0,J317-[2]Betriebsplan!$T$8)</f>
        <v>44512.8013888889</v>
      </c>
      <c r="H317" s="17" t="n">
        <f aca="false">IF($J317=0,0,J317+[2]Betriebsplan!$U$8)</f>
        <v>44512.8847222222</v>
      </c>
      <c r="I317" s="17" t="n">
        <f aca="false">VLOOKUP(D317,[2]Betriebsplan!I$1:J$65536,2)</f>
        <v>44512.3493055556</v>
      </c>
      <c r="J317" s="17" t="n">
        <f aca="false">VLOOKUP($D317,[2]Betriebsplan!$I$1:K$65536,3)</f>
        <v>44512.8847222222</v>
      </c>
    </row>
    <row r="318" customFormat="false" ht="15.75" hidden="false" customHeight="true" outlineLevel="0" collapsed="false">
      <c r="C318" s="15" t="n">
        <f aca="false">IF(VLOOKUP(D318,[2]Feiertage!G$12:H$125,2)=1,1,WEEKDAY(D318))</f>
        <v>7</v>
      </c>
      <c r="D318" s="16" t="n">
        <f aca="false">[2]Betriebsplan!$I334</f>
        <v>44513</v>
      </c>
      <c r="E318" s="17" t="n">
        <f aca="false">IF($I318=0,0,I318-[2]Betriebsplan!$T$8)</f>
        <v>44513.3166666667</v>
      </c>
      <c r="F318" s="17" t="n">
        <f aca="false">IF($I318=0,0,I318+[2]Betriebsplan!$U$8)</f>
        <v>44513.4</v>
      </c>
      <c r="G318" s="17" t="n">
        <f aca="false">IF($J318=0,0,J318-[2]Betriebsplan!$T$8)</f>
        <v>44513.8569444444</v>
      </c>
      <c r="H318" s="17" t="n">
        <f aca="false">IF($J318=0,0,J318+[2]Betriebsplan!$U$8)</f>
        <v>44513.9402777778</v>
      </c>
      <c r="I318" s="17" t="n">
        <f aca="false">VLOOKUP(D318,[2]Betriebsplan!I$1:J$65536,2)</f>
        <v>44513.4</v>
      </c>
      <c r="J318" s="17" t="n">
        <f aca="false">VLOOKUP($D318,[2]Betriebsplan!$I$1:K$65536,3)</f>
        <v>44513.9402777778</v>
      </c>
    </row>
    <row r="319" customFormat="false" ht="15.75" hidden="false" customHeight="true" outlineLevel="0" collapsed="false">
      <c r="C319" s="15" t="n">
        <f aca="false">IF(VLOOKUP(D319,[2]Feiertage!G$12:H$125,2)=1,1,WEEKDAY(D319))</f>
        <v>1</v>
      </c>
      <c r="D319" s="16" t="n">
        <f aca="false">[2]Betriebsplan!$I335</f>
        <v>44514</v>
      </c>
      <c r="E319" s="17" t="n">
        <f aca="false">IF($I319=0,0,I319-[2]Betriebsplan!$T$8)</f>
        <v>44514.3743055556</v>
      </c>
      <c r="F319" s="17" t="n">
        <f aca="false">IF($I319=0,0,I319+[2]Betriebsplan!$U$8)</f>
        <v>44514.4576388889</v>
      </c>
      <c r="G319" s="17" t="n">
        <f aca="false">IF($J319=0,0,J319-[2]Betriebsplan!$T$8)</f>
        <v>44514.9138888889</v>
      </c>
      <c r="H319" s="17" t="n">
        <f aca="false">IF($J319=0,0,J319+[2]Betriebsplan!$U$8)</f>
        <v>44514.9972222222</v>
      </c>
      <c r="I319" s="17" t="n">
        <f aca="false">VLOOKUP(D319,[2]Betriebsplan!I$1:J$65536,2)</f>
        <v>44514.4576388889</v>
      </c>
      <c r="J319" s="17" t="n">
        <f aca="false">VLOOKUP($D319,[2]Betriebsplan!$I$1:K$65536,3)</f>
        <v>44514.9972222222</v>
      </c>
    </row>
    <row r="320" customFormat="false" ht="15.75" hidden="false" customHeight="true" outlineLevel="0" collapsed="false">
      <c r="C320" s="15" t="n">
        <f aca="false">IF(VLOOKUP(D320,[2]Feiertage!G$12:H$125,2)=1,1,WEEKDAY(D320))</f>
        <v>2</v>
      </c>
      <c r="D320" s="16" t="n">
        <f aca="false">[2]Betriebsplan!$I336</f>
        <v>44515</v>
      </c>
      <c r="E320" s="17" t="n">
        <f aca="false">IF($I320=0,0,I320-[2]Betriebsplan!$T$8)</f>
        <v>44515.4291666667</v>
      </c>
      <c r="F320" s="17" t="n">
        <f aca="false">IF($I320=0,0,I320+[2]Betriebsplan!$U$8)</f>
        <v>44515.5125</v>
      </c>
      <c r="G320" s="17" t="n">
        <f aca="false">IF($J320=0,0,J320-[2]Betriebsplan!$T$8)</f>
        <v>0</v>
      </c>
      <c r="H320" s="17" t="n">
        <f aca="false">IF($J320=0,0,J320+[2]Betriebsplan!$U$8)</f>
        <v>0</v>
      </c>
      <c r="I320" s="17" t="n">
        <f aca="false">VLOOKUP(D320,[2]Betriebsplan!I$1:J$65536,2)</f>
        <v>44515.5125</v>
      </c>
      <c r="J320" s="17" t="n">
        <f aca="false">VLOOKUP($D320,[2]Betriebsplan!$I$1:K$65536,3)</f>
        <v>0</v>
      </c>
    </row>
    <row r="321" customFormat="false" ht="15.75" hidden="false" customHeight="true" outlineLevel="0" collapsed="false">
      <c r="C321" s="15" t="n">
        <f aca="false">IF(VLOOKUP(D321,[2]Feiertage!G$12:H$125,2)=1,1,WEEKDAY(D321))</f>
        <v>3</v>
      </c>
      <c r="D321" s="16" t="n">
        <f aca="false">[2]Betriebsplan!$I337</f>
        <v>44516</v>
      </c>
      <c r="E321" s="17" t="n">
        <f aca="false">IF($I321=0,0,I321-[2]Betriebsplan!$T$8)</f>
        <v>0</v>
      </c>
      <c r="F321" s="17" t="n">
        <f aca="false">IF($I321=0,0,I321+[2]Betriebsplan!$U$8)</f>
        <v>0</v>
      </c>
      <c r="G321" s="17" t="n">
        <f aca="false">IF($J321=0,0,J321-[2]Betriebsplan!$T$8)</f>
        <v>44516.4715277778</v>
      </c>
      <c r="H321" s="17" t="n">
        <f aca="false">IF($J321=0,0,J321+[2]Betriebsplan!$U$8)</f>
        <v>44516.5548611111</v>
      </c>
      <c r="I321" s="17" t="n">
        <f aca="false">VLOOKUP(D321,[2]Betriebsplan!I$1:J$65536,2)</f>
        <v>0</v>
      </c>
      <c r="J321" s="17" t="n">
        <f aca="false">VLOOKUP($D321,[2]Betriebsplan!$I$1:K$65536,3)</f>
        <v>44516.5548611111</v>
      </c>
    </row>
    <row r="322" customFormat="false" ht="15.75" hidden="false" customHeight="true" outlineLevel="0" collapsed="false">
      <c r="C322" s="15" t="n">
        <f aca="false">IF(VLOOKUP(D322,[2]Feiertage!G$12:H$125,2)=1,1,WEEKDAY(D322))</f>
        <v>4</v>
      </c>
      <c r="D322" s="16" t="n">
        <f aca="false">[2]Betriebsplan!$I338</f>
        <v>44517</v>
      </c>
      <c r="E322" s="17" t="n">
        <f aca="false">IF($I322=0,0,I322-[2]Betriebsplan!$T$8)</f>
        <v>0</v>
      </c>
      <c r="F322" s="17" t="n">
        <f aca="false">IF($I322=0,0,I322+[2]Betriebsplan!$U$8)</f>
        <v>0</v>
      </c>
      <c r="G322" s="17" t="n">
        <f aca="false">IF($J322=0,0,J322-[2]Betriebsplan!$T$8)</f>
        <v>0</v>
      </c>
      <c r="H322" s="17" t="n">
        <f aca="false">IF($J322=0,0,J322+[2]Betriebsplan!$U$8)</f>
        <v>0</v>
      </c>
      <c r="I322" s="17" t="n">
        <f aca="false">VLOOKUP(D322,[2]Betriebsplan!I$1:J$65536,2)</f>
        <v>0</v>
      </c>
      <c r="J322" s="17" t="n">
        <f aca="false">VLOOKUP($D322,[2]Betriebsplan!$I$1:K$65536,3)</f>
        <v>0</v>
      </c>
    </row>
    <row r="323" customFormat="false" ht="15.75" hidden="false" customHeight="true" outlineLevel="0" collapsed="false">
      <c r="C323" s="15" t="n">
        <f aca="false">IF(VLOOKUP(D323,[2]Feiertage!G$12:H$125,2)=1,1,WEEKDAY(D323))</f>
        <v>5</v>
      </c>
      <c r="D323" s="16" t="n">
        <f aca="false">[2]Betriebsplan!$I339</f>
        <v>44518</v>
      </c>
      <c r="E323" s="17" t="n">
        <f aca="false">IF($I323=0,0,I323-[2]Betriebsplan!$T$8)</f>
        <v>0</v>
      </c>
      <c r="F323" s="17" t="n">
        <f aca="false">IF($I323=0,0,I323+[2]Betriebsplan!$U$8)</f>
        <v>0</v>
      </c>
      <c r="G323" s="17" t="n">
        <f aca="false">IF($J323=0,0,J323-[2]Betriebsplan!$T$8)</f>
        <v>0</v>
      </c>
      <c r="H323" s="17" t="n">
        <f aca="false">IF($J323=0,0,J323+[2]Betriebsplan!$U$8)</f>
        <v>0</v>
      </c>
      <c r="I323" s="17" t="n">
        <f aca="false">VLOOKUP(D323,[2]Betriebsplan!I$1:J$65536,2)</f>
        <v>0</v>
      </c>
      <c r="J323" s="17" t="n">
        <f aca="false">VLOOKUP($D323,[2]Betriebsplan!$I$1:K$65536,3)</f>
        <v>0</v>
      </c>
    </row>
    <row r="324" customFormat="false" ht="15.75" hidden="false" customHeight="true" outlineLevel="0" collapsed="false">
      <c r="C324" s="15" t="n">
        <f aca="false">IF(VLOOKUP(D324,[2]Feiertage!G$12:H$125,2)=1,1,WEEKDAY(D324))</f>
        <v>6</v>
      </c>
      <c r="D324" s="16" t="n">
        <f aca="false">[2]Betriebsplan!$I340</f>
        <v>44519</v>
      </c>
      <c r="E324" s="17" t="n">
        <f aca="false">IF($I324=0,0,I324-[2]Betriebsplan!$T$8)</f>
        <v>0</v>
      </c>
      <c r="F324" s="17" t="n">
        <f aca="false">IF($I324=0,0,I324+[2]Betriebsplan!$U$8)</f>
        <v>0</v>
      </c>
      <c r="G324" s="17" t="n">
        <f aca="false">IF($J324=0,0,J324-[2]Betriebsplan!$T$8)</f>
        <v>44519.5534722222</v>
      </c>
      <c r="H324" s="17" t="n">
        <f aca="false">IF($J324=0,0,J324+[2]Betriebsplan!$U$8)</f>
        <v>44519.6368055556</v>
      </c>
      <c r="I324" s="17" t="n">
        <f aca="false">VLOOKUP(D324,[2]Betriebsplan!I$1:J$65536,2)</f>
        <v>0</v>
      </c>
      <c r="J324" s="17" t="n">
        <f aca="false">VLOOKUP($D324,[2]Betriebsplan!$I$1:K$65536,3)</f>
        <v>44519.6368055556</v>
      </c>
    </row>
    <row r="325" customFormat="false" ht="15.75" hidden="false" customHeight="true" outlineLevel="0" collapsed="false">
      <c r="C325" s="15" t="n">
        <f aca="false">IF(VLOOKUP(D325,[2]Feiertage!G$12:H$125,2)=1,1,WEEKDAY(D325))</f>
        <v>7</v>
      </c>
      <c r="D325" s="16" t="n">
        <f aca="false">[2]Betriebsplan!$I341</f>
        <v>44520</v>
      </c>
      <c r="E325" s="17" t="n">
        <f aca="false">IF($I325=0,0,I325-[2]Betriebsplan!$T$8)</f>
        <v>0</v>
      </c>
      <c r="F325" s="17" t="n">
        <f aca="false">IF($I325=0,0,I325+[2]Betriebsplan!$U$8)</f>
        <v>0</v>
      </c>
      <c r="G325" s="17" t="n">
        <f aca="false">IF($J325=0,0,J325-[2]Betriebsplan!$T$8)</f>
        <v>0</v>
      </c>
      <c r="H325" s="17" t="n">
        <f aca="false">IF($J325=0,0,J325+[2]Betriebsplan!$U$8)</f>
        <v>0</v>
      </c>
      <c r="I325" s="17" t="n">
        <f aca="false">VLOOKUP(D325,[2]Betriebsplan!I$1:J$65536,2)</f>
        <v>0</v>
      </c>
      <c r="J325" s="17" t="n">
        <f aca="false">VLOOKUP($D325,[2]Betriebsplan!$I$1:K$65536,3)</f>
        <v>0</v>
      </c>
    </row>
    <row r="326" customFormat="false" ht="15.75" hidden="false" customHeight="true" outlineLevel="0" collapsed="false">
      <c r="C326" s="15" t="n">
        <f aca="false">IF(VLOOKUP(D326,[2]Feiertage!G$12:H$125,2)=1,1,WEEKDAY(D326))</f>
        <v>1</v>
      </c>
      <c r="D326" s="16" t="n">
        <f aca="false">[2]Betriebsplan!$I342</f>
        <v>44521</v>
      </c>
      <c r="E326" s="17" t="n">
        <f aca="false">IF($I326=0,0,I326-[2]Betriebsplan!$T$8)</f>
        <v>0</v>
      </c>
      <c r="F326" s="17" t="n">
        <f aca="false">IF($I326=0,0,I326+[2]Betriebsplan!$U$8)</f>
        <v>0</v>
      </c>
      <c r="G326" s="17" t="n">
        <f aca="false">IF($J326=0,0,J326-[2]Betriebsplan!$T$8)</f>
        <v>0</v>
      </c>
      <c r="H326" s="17" t="n">
        <f aca="false">IF($J326=0,0,J326+[2]Betriebsplan!$U$8)</f>
        <v>0</v>
      </c>
      <c r="I326" s="17" t="n">
        <f aca="false">VLOOKUP(D326,[2]Betriebsplan!I$1:J$65536,2)</f>
        <v>0</v>
      </c>
      <c r="J326" s="17" t="n">
        <f aca="false">VLOOKUP($D326,[2]Betriebsplan!$I$1:K$65536,3)</f>
        <v>0</v>
      </c>
    </row>
    <row r="327" customFormat="false" ht="15.75" hidden="false" customHeight="true" outlineLevel="0" collapsed="false">
      <c r="C327" s="15" t="n">
        <f aca="false">IF(VLOOKUP(D327,[2]Feiertage!G$12:H$125,2)=1,1,WEEKDAY(D327))</f>
        <v>2</v>
      </c>
      <c r="D327" s="16" t="n">
        <f aca="false">[2]Betriebsplan!$I343</f>
        <v>44522</v>
      </c>
      <c r="E327" s="17" t="n">
        <f aca="false">IF($I327=0,0,I327-[2]Betriebsplan!$T$8)</f>
        <v>0</v>
      </c>
      <c r="F327" s="17" t="n">
        <f aca="false">IF($I327=0,0,I327+[2]Betriebsplan!$U$8)</f>
        <v>0</v>
      </c>
      <c r="G327" s="17" t="n">
        <f aca="false">IF($J327=0,0,J327-[2]Betriebsplan!$T$8)</f>
        <v>44522.6222222222</v>
      </c>
      <c r="H327" s="17" t="n">
        <f aca="false">IF($J327=0,0,J327+[2]Betriebsplan!$U$8)</f>
        <v>44522.7055555556</v>
      </c>
      <c r="I327" s="17" t="n">
        <f aca="false">VLOOKUP(D327,[2]Betriebsplan!I$1:J$65536,2)</f>
        <v>0</v>
      </c>
      <c r="J327" s="17" t="n">
        <f aca="false">VLOOKUP($D327,[2]Betriebsplan!$I$1:K$65536,3)</f>
        <v>44522.7055555556</v>
      </c>
    </row>
    <row r="328" customFormat="false" ht="15.75" hidden="false" customHeight="true" outlineLevel="0" collapsed="false">
      <c r="C328" s="15" t="n">
        <f aca="false">IF(VLOOKUP(D328,[2]Feiertage!G$12:H$125,2)=1,1,WEEKDAY(D328))</f>
        <v>3</v>
      </c>
      <c r="D328" s="16" t="n">
        <f aca="false">[2]Betriebsplan!$I344</f>
        <v>44523</v>
      </c>
      <c r="E328" s="17" t="n">
        <f aca="false">IF($I328=0,0,I328-[2]Betriebsplan!$T$8)</f>
        <v>0</v>
      </c>
      <c r="F328" s="17" t="n">
        <f aca="false">IF($I328=0,0,I328+[2]Betriebsplan!$U$8)</f>
        <v>0</v>
      </c>
      <c r="G328" s="17" t="n">
        <f aca="false">IF($J328=0,0,J328-[2]Betriebsplan!$T$8)</f>
        <v>44523.6451388889</v>
      </c>
      <c r="H328" s="17" t="n">
        <f aca="false">IF($J328=0,0,J328+[2]Betriebsplan!$U$8)</f>
        <v>44523.7284722222</v>
      </c>
      <c r="I328" s="17" t="n">
        <f aca="false">VLOOKUP(D328,[2]Betriebsplan!I$1:J$65536,2)</f>
        <v>0</v>
      </c>
      <c r="J328" s="17" t="n">
        <f aca="false">VLOOKUP($D328,[2]Betriebsplan!$I$1:K$65536,3)</f>
        <v>44523.7284722222</v>
      </c>
    </row>
    <row r="329" customFormat="false" ht="15.75" hidden="false" customHeight="true" outlineLevel="0" collapsed="false">
      <c r="C329" s="15" t="n">
        <f aca="false">IF(VLOOKUP(D329,[2]Feiertage!G$12:H$125,2)=1,1,WEEKDAY(D329))</f>
        <v>4</v>
      </c>
      <c r="D329" s="16" t="n">
        <f aca="false">[2]Betriebsplan!$I345</f>
        <v>44524</v>
      </c>
      <c r="E329" s="17" t="n">
        <f aca="false">IF($I329=0,0,I329-[2]Betriebsplan!$T$8)</f>
        <v>0</v>
      </c>
      <c r="F329" s="17" t="n">
        <f aca="false">IF($I329=0,0,I329+[2]Betriebsplan!$U$8)</f>
        <v>0</v>
      </c>
      <c r="G329" s="17" t="n">
        <f aca="false">IF($J329=0,0,J329-[2]Betriebsplan!$T$8)</f>
        <v>0</v>
      </c>
      <c r="H329" s="17" t="n">
        <f aca="false">IF($J329=0,0,J329+[2]Betriebsplan!$U$8)</f>
        <v>0</v>
      </c>
      <c r="I329" s="17" t="n">
        <f aca="false">VLOOKUP(D329,[2]Betriebsplan!I$1:J$65536,2)</f>
        <v>0</v>
      </c>
      <c r="J329" s="17" t="n">
        <f aca="false">VLOOKUP($D329,[2]Betriebsplan!$I$1:K$65536,3)</f>
        <v>0</v>
      </c>
    </row>
    <row r="330" customFormat="false" ht="15.75" hidden="false" customHeight="true" outlineLevel="0" collapsed="false">
      <c r="C330" s="15" t="n">
        <f aca="false">IF(VLOOKUP(D330,[2]Feiertage!G$12:H$125,2)=1,1,WEEKDAY(D330))</f>
        <v>5</v>
      </c>
      <c r="D330" s="16" t="n">
        <f aca="false">[2]Betriebsplan!$I346</f>
        <v>44525</v>
      </c>
      <c r="E330" s="17" t="n">
        <f aca="false">IF($I330=0,0,I330-[2]Betriebsplan!$T$8)</f>
        <v>0</v>
      </c>
      <c r="F330" s="17" t="n">
        <f aca="false">IF($I330=0,0,I330+[2]Betriebsplan!$U$8)</f>
        <v>0</v>
      </c>
      <c r="G330" s="17" t="n">
        <f aca="false">IF($J330=0,0,J330-[2]Betriebsplan!$T$8)</f>
        <v>0</v>
      </c>
      <c r="H330" s="17" t="n">
        <f aca="false">IF($J330=0,0,J330+[2]Betriebsplan!$U$8)</f>
        <v>0</v>
      </c>
      <c r="I330" s="17" t="n">
        <f aca="false">VLOOKUP(D330,[2]Betriebsplan!I$1:J$65536,2)</f>
        <v>0</v>
      </c>
      <c r="J330" s="17" t="n">
        <f aca="false">VLOOKUP($D330,[2]Betriebsplan!$I$1:K$65536,3)</f>
        <v>0</v>
      </c>
    </row>
    <row r="331" customFormat="false" ht="15.75" hidden="false" customHeight="true" outlineLevel="0" collapsed="false">
      <c r="C331" s="15" t="n">
        <f aca="false">IF(VLOOKUP(D331,[2]Feiertage!G$12:H$125,2)=1,1,WEEKDAY(D331))</f>
        <v>6</v>
      </c>
      <c r="D331" s="16" t="n">
        <f aca="false">[2]Betriebsplan!$I347</f>
        <v>44526</v>
      </c>
      <c r="E331" s="17" t="n">
        <f aca="false">IF($I331=0,0,I331-[2]Betriebsplan!$T$8)</f>
        <v>0</v>
      </c>
      <c r="F331" s="17" t="n">
        <f aca="false">IF($I331=0,0,I331+[2]Betriebsplan!$U$8)</f>
        <v>0</v>
      </c>
      <c r="G331" s="17" t="n">
        <f aca="false">IF($J331=0,0,J331-[2]Betriebsplan!$T$8)</f>
        <v>44526.7243055556</v>
      </c>
      <c r="H331" s="17" t="n">
        <f aca="false">IF($J331=0,0,J331+[2]Betriebsplan!$U$8)</f>
        <v>44526.8076388889</v>
      </c>
      <c r="I331" s="17" t="n">
        <f aca="false">VLOOKUP(D331,[2]Betriebsplan!I$1:J$65536,2)</f>
        <v>0</v>
      </c>
      <c r="J331" s="17" t="n">
        <f aca="false">VLOOKUP($D331,[2]Betriebsplan!$I$1:K$65536,3)</f>
        <v>44526.8076388889</v>
      </c>
    </row>
    <row r="332" customFormat="false" ht="15.75" hidden="false" customHeight="true" outlineLevel="0" collapsed="false">
      <c r="C332" s="15" t="n">
        <f aca="false">IF(VLOOKUP(D332,[2]Feiertage!G$12:H$125,2)=1,1,WEEKDAY(D332))</f>
        <v>7</v>
      </c>
      <c r="D332" s="16" t="n">
        <f aca="false">[2]Betriebsplan!$I348</f>
        <v>44527</v>
      </c>
      <c r="E332" s="17" t="n">
        <f aca="false">IF($I332=0,0,I332-[2]Betriebsplan!$T$8)</f>
        <v>0</v>
      </c>
      <c r="F332" s="17" t="n">
        <f aca="false">IF($I332=0,0,I332+[2]Betriebsplan!$U$8)</f>
        <v>0</v>
      </c>
      <c r="G332" s="17" t="n">
        <f aca="false">IF($J332=0,0,J332-[2]Betriebsplan!$T$8)</f>
        <v>0</v>
      </c>
      <c r="H332" s="17" t="n">
        <f aca="false">IF($J332=0,0,J332+[2]Betriebsplan!$U$8)</f>
        <v>0</v>
      </c>
      <c r="I332" s="17" t="n">
        <f aca="false">VLOOKUP(D332,[2]Betriebsplan!I$1:J$65536,2)</f>
        <v>0</v>
      </c>
      <c r="J332" s="17" t="n">
        <f aca="false">VLOOKUP($D332,[2]Betriebsplan!$I$1:K$65536,3)</f>
        <v>0</v>
      </c>
    </row>
    <row r="333" customFormat="false" ht="15.75" hidden="false" customHeight="true" outlineLevel="0" collapsed="false">
      <c r="C333" s="15" t="n">
        <f aca="false">IF(VLOOKUP(D333,[2]Feiertage!G$12:H$125,2)=1,1,WEEKDAY(D333))</f>
        <v>1</v>
      </c>
      <c r="D333" s="16" t="n">
        <f aca="false">[2]Betriebsplan!$I349</f>
        <v>44528</v>
      </c>
      <c r="E333" s="17" t="n">
        <f aca="false">IF($I333=0,0,I333-[2]Betriebsplan!$T$8)</f>
        <v>0</v>
      </c>
      <c r="F333" s="17" t="n">
        <f aca="false">IF($I333=0,0,I333+[2]Betriebsplan!$U$8)</f>
        <v>0</v>
      </c>
      <c r="G333" s="17" t="n">
        <f aca="false">IF($J333=0,0,J333-[2]Betriebsplan!$T$8)</f>
        <v>0</v>
      </c>
      <c r="H333" s="17" t="n">
        <f aca="false">IF($J333=0,0,J333+[2]Betriebsplan!$U$8)</f>
        <v>0</v>
      </c>
      <c r="I333" s="17" t="n">
        <f aca="false">VLOOKUP(D333,[2]Betriebsplan!I$1:J$65536,2)</f>
        <v>0</v>
      </c>
      <c r="J333" s="17" t="n">
        <f aca="false">VLOOKUP($D333,[2]Betriebsplan!$I$1:K$65536,3)</f>
        <v>0</v>
      </c>
    </row>
    <row r="334" customFormat="false" ht="15.75" hidden="false" customHeight="true" outlineLevel="0" collapsed="false">
      <c r="C334" s="15" t="n">
        <f aca="false">IF(VLOOKUP(D334,[2]Feiertage!G$12:H$125,2)=1,1,WEEKDAY(D334))</f>
        <v>2</v>
      </c>
      <c r="D334" s="16" t="n">
        <f aca="false">[2]Betriebsplan!$I350</f>
        <v>44529</v>
      </c>
      <c r="E334" s="17" t="n">
        <f aca="false">IF($I334=0,0,I334-[2]Betriebsplan!$T$8)</f>
        <v>44529.3215277778</v>
      </c>
      <c r="F334" s="17" t="n">
        <f aca="false">IF($I334=0,0,I334+[2]Betriebsplan!$U$8)</f>
        <v>44529.4048611111</v>
      </c>
      <c r="G334" s="17" t="n">
        <f aca="false">IF($J334=0,0,J334-[2]Betriebsplan!$T$8)</f>
        <v>0</v>
      </c>
      <c r="H334" s="17" t="n">
        <f aca="false">IF($J334=0,0,J334+[2]Betriebsplan!$U$8)</f>
        <v>0</v>
      </c>
      <c r="I334" s="17" t="n">
        <f aca="false">VLOOKUP(D334,[2]Betriebsplan!I$1:J$65536,2)</f>
        <v>44529.4048611111</v>
      </c>
      <c r="J334" s="17" t="n">
        <f aca="false">VLOOKUP($D334,[2]Betriebsplan!$I$1:K$65536,3)</f>
        <v>0</v>
      </c>
    </row>
    <row r="335" customFormat="false" ht="15.75" hidden="false" customHeight="true" outlineLevel="0" collapsed="false">
      <c r="C335" s="15" t="n">
        <f aca="false">IF(VLOOKUP(D335,[2]Feiertage!G$12:H$125,2)=1,1,WEEKDAY(D335))</f>
        <v>3</v>
      </c>
      <c r="D335" s="16" t="n">
        <f aca="false">[2]Betriebsplan!$I351</f>
        <v>44530</v>
      </c>
      <c r="E335" s="17" t="n">
        <f aca="false">IF($I335=0,0,I335-[2]Betriebsplan!$T$8)</f>
        <v>44530.375</v>
      </c>
      <c r="F335" s="17" t="n">
        <f aca="false">IF($I335=0,0,I335+[2]Betriebsplan!$U$8)</f>
        <v>44530.4583333333</v>
      </c>
      <c r="G335" s="17" t="n">
        <f aca="false">IF($J335=0,0,J335-[2]Betriebsplan!$T$8)</f>
        <v>0</v>
      </c>
      <c r="H335" s="17" t="n">
        <f aca="false">IF($J335=0,0,J335+[2]Betriebsplan!$U$8)</f>
        <v>0</v>
      </c>
      <c r="I335" s="17" t="n">
        <f aca="false">VLOOKUP(D335,[2]Betriebsplan!I$1:J$65536,2)</f>
        <v>44530.4583333333</v>
      </c>
      <c r="J335" s="17" t="n">
        <f aca="false">VLOOKUP($D335,[2]Betriebsplan!$I$1:K$65536,3)</f>
        <v>0</v>
      </c>
    </row>
    <row r="336" customFormat="false" ht="15.75" hidden="false" customHeight="true" outlineLevel="0" collapsed="false">
      <c r="C336" s="15" t="n">
        <f aca="false">IF(VLOOKUP(D336,[2]Feiertage!G$12:H$125,2)=1,1,WEEKDAY(D336))</f>
        <v>4</v>
      </c>
      <c r="D336" s="16" t="n">
        <f aca="false">[2]Betriebsplan!$I352</f>
        <v>44531</v>
      </c>
      <c r="E336" s="17" t="n">
        <f aca="false">IF($I336=0,0,I336-[2]Betriebsplan!$T$8)</f>
        <v>0</v>
      </c>
      <c r="F336" s="17" t="n">
        <f aca="false">IF($I336=0,0,I336+[2]Betriebsplan!$U$8)</f>
        <v>0</v>
      </c>
      <c r="G336" s="17" t="n">
        <f aca="false">IF($J336=0,0,J336-[2]Betriebsplan!$T$8)</f>
        <v>0</v>
      </c>
      <c r="H336" s="17" t="n">
        <f aca="false">IF($J336=0,0,J336+[2]Betriebsplan!$U$8)</f>
        <v>0</v>
      </c>
      <c r="I336" s="17" t="n">
        <f aca="false">VLOOKUP(D336,[2]Betriebsplan!I$1:J$65536,2)</f>
        <v>0</v>
      </c>
      <c r="J336" s="17" t="n">
        <f aca="false">VLOOKUP($D336,[2]Betriebsplan!$I$1:K$65536,3)</f>
        <v>0</v>
      </c>
    </row>
    <row r="337" customFormat="false" ht="15.75" hidden="false" customHeight="true" outlineLevel="0" collapsed="false">
      <c r="C337" s="15" t="n">
        <f aca="false">IF(VLOOKUP(D337,[2]Feiertage!G$12:H$125,2)=1,1,WEEKDAY(D337))</f>
        <v>5</v>
      </c>
      <c r="D337" s="16" t="n">
        <f aca="false">[2]Betriebsplan!$I353</f>
        <v>44532</v>
      </c>
      <c r="E337" s="17" t="n">
        <f aca="false">IF($I337=0,0,I337-[2]Betriebsplan!$T$8)</f>
        <v>0</v>
      </c>
      <c r="F337" s="17" t="n">
        <f aca="false">IF($I337=0,0,I337+[2]Betriebsplan!$U$8)</f>
        <v>0</v>
      </c>
      <c r="G337" s="17" t="n">
        <f aca="false">IF($J337=0,0,J337-[2]Betriebsplan!$T$8)</f>
        <v>0</v>
      </c>
      <c r="H337" s="17" t="n">
        <f aca="false">IF($J337=0,0,J337+[2]Betriebsplan!$U$8)</f>
        <v>0</v>
      </c>
      <c r="I337" s="17" t="n">
        <f aca="false">VLOOKUP(D337,[2]Betriebsplan!I$1:J$65536,2)</f>
        <v>0</v>
      </c>
      <c r="J337" s="17" t="n">
        <f aca="false">VLOOKUP($D337,[2]Betriebsplan!$I$1:K$65536,3)</f>
        <v>0</v>
      </c>
    </row>
    <row r="338" customFormat="false" ht="15.75" hidden="false" customHeight="true" outlineLevel="0" collapsed="false">
      <c r="C338" s="15" t="n">
        <f aca="false">IF(VLOOKUP(D338,[2]Feiertage!G$12:H$125,2)=1,1,WEEKDAY(D338))</f>
        <v>6</v>
      </c>
      <c r="D338" s="16" t="n">
        <f aca="false">[2]Betriebsplan!$I354</f>
        <v>44533</v>
      </c>
      <c r="E338" s="17" t="n">
        <f aca="false">IF($I338=0,0,I338-[2]Betriebsplan!$T$8)</f>
        <v>0</v>
      </c>
      <c r="F338" s="17" t="n">
        <f aca="false">IF($I338=0,0,I338+[2]Betriebsplan!$U$8)</f>
        <v>0</v>
      </c>
      <c r="G338" s="17" t="n">
        <f aca="false">IF($J338=0,0,J338-[2]Betriebsplan!$T$8)</f>
        <v>44533.5</v>
      </c>
      <c r="H338" s="17" t="n">
        <f aca="false">IF($J338=0,0,J338+[2]Betriebsplan!$U$8)</f>
        <v>44533.5833333333</v>
      </c>
      <c r="I338" s="17" t="n">
        <f aca="false">VLOOKUP(D338,[2]Betriebsplan!I$1:J$65536,2)</f>
        <v>0</v>
      </c>
      <c r="J338" s="17" t="n">
        <f aca="false">VLOOKUP($D338,[2]Betriebsplan!$I$1:K$65536,3)</f>
        <v>44533.5833333333</v>
      </c>
    </row>
    <row r="339" customFormat="false" ht="15.75" hidden="false" customHeight="true" outlineLevel="0" collapsed="false">
      <c r="C339" s="15" t="n">
        <f aca="false">IF(VLOOKUP(D339,[2]Feiertage!G$12:H$125,2)=1,1,WEEKDAY(D339))</f>
        <v>7</v>
      </c>
      <c r="D339" s="16" t="n">
        <f aca="false">[2]Betriebsplan!$I355</f>
        <v>44534</v>
      </c>
      <c r="E339" s="17" t="n">
        <f aca="false">IF($I339=0,0,I339-[2]Betriebsplan!$T$8)</f>
        <v>0</v>
      </c>
      <c r="F339" s="17" t="n">
        <f aca="false">IF($I339=0,0,I339+[2]Betriebsplan!$U$8)</f>
        <v>0</v>
      </c>
      <c r="G339" s="17" t="n">
        <f aca="false">IF($J339=0,0,J339-[2]Betriebsplan!$T$8)</f>
        <v>0</v>
      </c>
      <c r="H339" s="17" t="n">
        <f aca="false">IF($J339=0,0,J339+[2]Betriebsplan!$U$8)</f>
        <v>0</v>
      </c>
      <c r="I339" s="17" t="n">
        <f aca="false">VLOOKUP(D339,[2]Betriebsplan!I$1:J$65536,2)</f>
        <v>0</v>
      </c>
      <c r="J339" s="17" t="n">
        <f aca="false">VLOOKUP($D339,[2]Betriebsplan!$I$1:K$65536,3)</f>
        <v>0</v>
      </c>
    </row>
    <row r="340" customFormat="false" ht="15.75" hidden="false" customHeight="true" outlineLevel="0" collapsed="false">
      <c r="C340" s="15" t="n">
        <f aca="false">IF(VLOOKUP(D340,[2]Feiertage!G$12:H$125,2)=1,1,WEEKDAY(D340))</f>
        <v>1</v>
      </c>
      <c r="D340" s="16" t="n">
        <f aca="false">[2]Betriebsplan!$I356</f>
        <v>44535</v>
      </c>
      <c r="E340" s="17" t="n">
        <f aca="false">IF($I340=0,0,I340-[2]Betriebsplan!$T$8)</f>
        <v>0</v>
      </c>
      <c r="F340" s="17" t="n">
        <f aca="false">IF($I340=0,0,I340+[2]Betriebsplan!$U$8)</f>
        <v>0</v>
      </c>
      <c r="G340" s="17" t="n">
        <f aca="false">IF($J340=0,0,J340-[2]Betriebsplan!$T$8)</f>
        <v>0</v>
      </c>
      <c r="H340" s="17" t="n">
        <f aca="false">IF($J340=0,0,J340+[2]Betriebsplan!$U$8)</f>
        <v>0</v>
      </c>
      <c r="I340" s="17" t="n">
        <f aca="false">VLOOKUP(D340,[2]Betriebsplan!I$1:J$65536,2)</f>
        <v>0</v>
      </c>
      <c r="J340" s="17" t="n">
        <f aca="false">VLOOKUP($D340,[2]Betriebsplan!$I$1:K$65536,3)</f>
        <v>0</v>
      </c>
    </row>
    <row r="341" customFormat="false" ht="15.75" hidden="false" customHeight="true" outlineLevel="0" collapsed="false">
      <c r="C341" s="15" t="n">
        <f aca="false">IF(VLOOKUP(D341,[2]Feiertage!G$12:H$125,2)=1,1,WEEKDAY(D341))</f>
        <v>2</v>
      </c>
      <c r="D341" s="16" t="n">
        <f aca="false">[2]Betriebsplan!$I357</f>
        <v>44536</v>
      </c>
      <c r="E341" s="17" t="n">
        <f aca="false">IF($I341=0,0,I341-[2]Betriebsplan!$T$8)</f>
        <v>0</v>
      </c>
      <c r="F341" s="17" t="n">
        <f aca="false">IF($I341=0,0,I341+[2]Betriebsplan!$U$8)</f>
        <v>0</v>
      </c>
      <c r="G341" s="17" t="n">
        <f aca="false">IF($J341=0,0,J341-[2]Betriebsplan!$T$8)</f>
        <v>44536.6034722222</v>
      </c>
      <c r="H341" s="17" t="n">
        <f aca="false">IF($J341=0,0,J341+[2]Betriebsplan!$U$8)</f>
        <v>44536.6868055556</v>
      </c>
      <c r="I341" s="17" t="n">
        <f aca="false">VLOOKUP(D341,[2]Betriebsplan!I$1:J$65536,2)</f>
        <v>0</v>
      </c>
      <c r="J341" s="17" t="n">
        <f aca="false">VLOOKUP($D341,[2]Betriebsplan!$I$1:K$65536,3)</f>
        <v>44536.6868055556</v>
      </c>
    </row>
    <row r="342" customFormat="false" ht="15.75" hidden="false" customHeight="true" outlineLevel="0" collapsed="false">
      <c r="C342" s="15" t="n">
        <f aca="false">IF(VLOOKUP(D342,[2]Feiertage!G$12:H$125,2)=1,1,WEEKDAY(D342))</f>
        <v>3</v>
      </c>
      <c r="D342" s="16" t="n">
        <f aca="false">[2]Betriebsplan!$I358</f>
        <v>44537</v>
      </c>
      <c r="E342" s="17" t="n">
        <f aca="false">IF($I342=0,0,I342-[2]Betriebsplan!$T$8)</f>
        <v>0</v>
      </c>
      <c r="F342" s="17" t="n">
        <f aca="false">IF($I342=0,0,I342+[2]Betriebsplan!$U$8)</f>
        <v>0</v>
      </c>
      <c r="G342" s="17" t="n">
        <f aca="false">IF($J342=0,0,J342-[2]Betriebsplan!$T$8)</f>
        <v>44537.6395833333</v>
      </c>
      <c r="H342" s="17" t="n">
        <f aca="false">IF($J342=0,0,J342+[2]Betriebsplan!$U$8)</f>
        <v>44537.7229166667</v>
      </c>
      <c r="I342" s="17" t="n">
        <f aca="false">VLOOKUP(D342,[2]Betriebsplan!I$1:J$65536,2)</f>
        <v>0</v>
      </c>
      <c r="J342" s="17" t="n">
        <f aca="false">VLOOKUP($D342,[2]Betriebsplan!$I$1:K$65536,3)</f>
        <v>44537.7229166667</v>
      </c>
    </row>
    <row r="343" customFormat="false" ht="15.75" hidden="false" customHeight="true" outlineLevel="0" collapsed="false">
      <c r="C343" s="15" t="n">
        <f aca="false">IF(VLOOKUP(D343,[2]Feiertage!G$12:H$125,2)=1,1,WEEKDAY(D343))</f>
        <v>4</v>
      </c>
      <c r="D343" s="16" t="n">
        <f aca="false">[2]Betriebsplan!$I359</f>
        <v>44538</v>
      </c>
      <c r="E343" s="17" t="n">
        <f aca="false">IF($I343=0,0,I343-[2]Betriebsplan!$T$8)</f>
        <v>0</v>
      </c>
      <c r="F343" s="17" t="n">
        <f aca="false">IF($I343=0,0,I343+[2]Betriebsplan!$U$8)</f>
        <v>0</v>
      </c>
      <c r="G343" s="17" t="n">
        <f aca="false">IF($J343=0,0,J343-[2]Betriebsplan!$T$8)</f>
        <v>0</v>
      </c>
      <c r="H343" s="17" t="n">
        <f aca="false">IF($J343=0,0,J343+[2]Betriebsplan!$U$8)</f>
        <v>0</v>
      </c>
      <c r="I343" s="17" t="n">
        <f aca="false">VLOOKUP(D343,[2]Betriebsplan!I$1:J$65536,2)</f>
        <v>0</v>
      </c>
      <c r="J343" s="17" t="n">
        <f aca="false">VLOOKUP($D343,[2]Betriebsplan!$I$1:K$65536,3)</f>
        <v>0</v>
      </c>
    </row>
    <row r="344" customFormat="false" ht="15.75" hidden="false" customHeight="true" outlineLevel="0" collapsed="false">
      <c r="C344" s="15" t="n">
        <f aca="false">IF(VLOOKUP(D344,[2]Feiertage!G$12:H$125,2)=1,1,WEEKDAY(D344))</f>
        <v>5</v>
      </c>
      <c r="D344" s="16" t="n">
        <f aca="false">[2]Betriebsplan!$I360</f>
        <v>44539</v>
      </c>
      <c r="E344" s="17" t="n">
        <f aca="false">IF($I344=0,0,I344-[2]Betriebsplan!$T$8)</f>
        <v>0</v>
      </c>
      <c r="F344" s="17" t="n">
        <f aca="false">IF($I344=0,0,I344+[2]Betriebsplan!$U$8)</f>
        <v>0</v>
      </c>
      <c r="G344" s="17" t="n">
        <f aca="false">IF($J344=0,0,J344-[2]Betriebsplan!$T$8)</f>
        <v>0</v>
      </c>
      <c r="H344" s="17" t="n">
        <f aca="false">IF($J344=0,0,J344+[2]Betriebsplan!$U$8)</f>
        <v>0</v>
      </c>
      <c r="I344" s="17" t="n">
        <f aca="false">VLOOKUP(D344,[2]Betriebsplan!I$1:J$65536,2)</f>
        <v>0</v>
      </c>
      <c r="J344" s="17" t="n">
        <f aca="false">VLOOKUP($D344,[2]Betriebsplan!$I$1:K$65536,3)</f>
        <v>0</v>
      </c>
    </row>
    <row r="345" customFormat="false" ht="15.75" hidden="false" customHeight="true" outlineLevel="0" collapsed="false">
      <c r="C345" s="15" t="n">
        <f aca="false">IF(VLOOKUP(D345,[2]Feiertage!G$12:H$125,2)=1,1,WEEKDAY(D345))</f>
        <v>6</v>
      </c>
      <c r="D345" s="16" t="n">
        <f aca="false">[2]Betriebsplan!$I361</f>
        <v>44540</v>
      </c>
      <c r="E345" s="17" t="n">
        <f aca="false">IF($I345=0,0,I345-[2]Betriebsplan!$T$8)</f>
        <v>44540.2166666667</v>
      </c>
      <c r="F345" s="17" t="n">
        <f aca="false">IF($I345=0,0,I345+[2]Betriebsplan!$U$8)</f>
        <v>44540.3</v>
      </c>
      <c r="G345" s="17" t="n">
        <f aca="false">IF($J345=0,0,J345-[2]Betriebsplan!$T$8)</f>
        <v>0</v>
      </c>
      <c r="H345" s="17" t="n">
        <f aca="false">IF($J345=0,0,J345+[2]Betriebsplan!$U$8)</f>
        <v>0</v>
      </c>
      <c r="I345" s="17" t="n">
        <f aca="false">VLOOKUP(D345,[2]Betriebsplan!I$1:J$65536,2)</f>
        <v>44540.3</v>
      </c>
      <c r="J345" s="17" t="n">
        <f aca="false">VLOOKUP($D345,[2]Betriebsplan!$I$1:K$65536,3)</f>
        <v>0</v>
      </c>
    </row>
    <row r="346" customFormat="false" ht="15.75" hidden="false" customHeight="true" outlineLevel="0" collapsed="false">
      <c r="C346" s="15" t="n">
        <f aca="false">IF(VLOOKUP(D346,[2]Feiertage!G$12:H$125,2)=1,1,WEEKDAY(D346))</f>
        <v>7</v>
      </c>
      <c r="D346" s="16" t="n">
        <f aca="false">[2]Betriebsplan!$I362</f>
        <v>44541</v>
      </c>
      <c r="E346" s="17" t="n">
        <f aca="false">IF($I346=0,0,I346-[2]Betriebsplan!$T$8)</f>
        <v>0</v>
      </c>
      <c r="F346" s="17" t="n">
        <f aca="false">IF($I346=0,0,I346+[2]Betriebsplan!$U$8)</f>
        <v>0</v>
      </c>
      <c r="G346" s="17" t="n">
        <f aca="false">IF($J346=0,0,J346-[2]Betriebsplan!$T$8)</f>
        <v>0</v>
      </c>
      <c r="H346" s="17" t="n">
        <f aca="false">IF($J346=0,0,J346+[2]Betriebsplan!$U$8)</f>
        <v>0</v>
      </c>
      <c r="I346" s="17" t="n">
        <f aca="false">VLOOKUP(D346,[2]Betriebsplan!I$1:J$65536,2)</f>
        <v>0</v>
      </c>
      <c r="J346" s="17" t="n">
        <f aca="false">VLOOKUP($D346,[2]Betriebsplan!$I$1:K$65536,3)</f>
        <v>0</v>
      </c>
    </row>
    <row r="347" customFormat="false" ht="15.75" hidden="false" customHeight="true" outlineLevel="0" collapsed="false">
      <c r="C347" s="15" t="n">
        <f aca="false">IF(VLOOKUP(D347,[2]Feiertage!G$12:H$125,2)=1,1,WEEKDAY(D347))</f>
        <v>1</v>
      </c>
      <c r="D347" s="16" t="n">
        <f aca="false">[2]Betriebsplan!$I363</f>
        <v>44542</v>
      </c>
      <c r="E347" s="17" t="n">
        <f aca="false">IF($I347=0,0,I347-[2]Betriebsplan!$T$8)</f>
        <v>0</v>
      </c>
      <c r="F347" s="17" t="n">
        <f aca="false">IF($I347=0,0,I347+[2]Betriebsplan!$U$8)</f>
        <v>0</v>
      </c>
      <c r="G347" s="17" t="n">
        <f aca="false">IF($J347=0,0,J347-[2]Betriebsplan!$T$8)</f>
        <v>0</v>
      </c>
      <c r="H347" s="17" t="n">
        <f aca="false">IF($J347=0,0,J347+[2]Betriebsplan!$U$8)</f>
        <v>0</v>
      </c>
      <c r="I347" s="17" t="n">
        <f aca="false">VLOOKUP(D347,[2]Betriebsplan!I$1:J$65536,2)</f>
        <v>0</v>
      </c>
      <c r="J347" s="17" t="n">
        <f aca="false">VLOOKUP($D347,[2]Betriebsplan!$I$1:K$65536,3)</f>
        <v>0</v>
      </c>
    </row>
    <row r="348" customFormat="false" ht="15.75" hidden="false" customHeight="true" outlineLevel="0" collapsed="false">
      <c r="C348" s="15" t="n">
        <f aca="false">IF(VLOOKUP(D348,[2]Feiertage!G$12:H$125,2)=1,1,WEEKDAY(D348))</f>
        <v>2</v>
      </c>
      <c r="D348" s="16" t="n">
        <f aca="false">[2]Betriebsplan!$I364</f>
        <v>44543</v>
      </c>
      <c r="E348" s="17" t="n">
        <f aca="false">IF($I348=0,0,I348-[2]Betriebsplan!$T$8)</f>
        <v>44543.3444444444</v>
      </c>
      <c r="F348" s="17" t="n">
        <f aca="false">IF($I348=0,0,I348+[2]Betriebsplan!$U$8)</f>
        <v>44543.4277777778</v>
      </c>
      <c r="G348" s="17" t="n">
        <f aca="false">IF($J348=0,0,J348-[2]Betriebsplan!$T$8)</f>
        <v>0</v>
      </c>
      <c r="H348" s="17" t="n">
        <f aca="false">IF($J348=0,0,J348+[2]Betriebsplan!$U$8)</f>
        <v>0</v>
      </c>
      <c r="I348" s="17" t="n">
        <f aca="false">VLOOKUP(D348,[2]Betriebsplan!I$1:J$65536,2)</f>
        <v>44543.4277777778</v>
      </c>
      <c r="J348" s="17" t="n">
        <f aca="false">VLOOKUP($D348,[2]Betriebsplan!$I$1:K$65536,3)</f>
        <v>0</v>
      </c>
    </row>
    <row r="349" customFormat="false" ht="15.75" hidden="false" customHeight="true" outlineLevel="0" collapsed="false">
      <c r="C349" s="15" t="n">
        <f aca="false">IF(VLOOKUP(D349,[2]Feiertage!G$12:H$125,2)=1,1,WEEKDAY(D349))</f>
        <v>3</v>
      </c>
      <c r="D349" s="16" t="n">
        <f aca="false">[2]Betriebsplan!$I365</f>
        <v>44544</v>
      </c>
      <c r="E349" s="17" t="n">
        <f aca="false">IF($I349=0,0,I349-[2]Betriebsplan!$T$8)</f>
        <v>44544.3930555556</v>
      </c>
      <c r="F349" s="17" t="n">
        <f aca="false">IF($I349=0,0,I349+[2]Betriebsplan!$U$8)</f>
        <v>44544.4763888889</v>
      </c>
      <c r="G349" s="17" t="n">
        <f aca="false">IF($J349=0,0,J349-[2]Betriebsplan!$T$8)</f>
        <v>0</v>
      </c>
      <c r="H349" s="17" t="n">
        <f aca="false">IF($J349=0,0,J349+[2]Betriebsplan!$U$8)</f>
        <v>0</v>
      </c>
      <c r="I349" s="17" t="n">
        <f aca="false">VLOOKUP(D349,[2]Betriebsplan!I$1:J$65536,2)</f>
        <v>44544.4763888889</v>
      </c>
      <c r="J349" s="17" t="n">
        <f aca="false">VLOOKUP($D349,[2]Betriebsplan!$I$1:K$65536,3)</f>
        <v>0</v>
      </c>
    </row>
    <row r="350" customFormat="false" ht="15.75" hidden="false" customHeight="true" outlineLevel="0" collapsed="false">
      <c r="C350" s="15" t="n">
        <f aca="false">IF(VLOOKUP(D350,[2]Feiertage!G$12:H$125,2)=1,1,WEEKDAY(D350))</f>
        <v>4</v>
      </c>
      <c r="D350" s="16" t="n">
        <f aca="false">[2]Betriebsplan!$I366</f>
        <v>44545</v>
      </c>
      <c r="E350" s="17" t="n">
        <f aca="false">IF($I350=0,0,I350-[2]Betriebsplan!$T$8)</f>
        <v>0</v>
      </c>
      <c r="F350" s="17" t="n">
        <f aca="false">IF($I350=0,0,I350+[2]Betriebsplan!$U$8)</f>
        <v>0</v>
      </c>
      <c r="G350" s="17" t="n">
        <f aca="false">IF($J350=0,0,J350-[2]Betriebsplan!$T$8)</f>
        <v>0</v>
      </c>
      <c r="H350" s="17" t="n">
        <f aca="false">IF($J350=0,0,J350+[2]Betriebsplan!$U$8)</f>
        <v>0</v>
      </c>
      <c r="I350" s="17" t="n">
        <f aca="false">VLOOKUP(D350,[2]Betriebsplan!I$1:J$65536,2)</f>
        <v>0</v>
      </c>
      <c r="J350" s="17" t="n">
        <f aca="false">VLOOKUP($D350,[2]Betriebsplan!$I$1:K$65536,3)</f>
        <v>0</v>
      </c>
    </row>
    <row r="351" customFormat="false" ht="15.75" hidden="false" customHeight="true" outlineLevel="0" collapsed="false">
      <c r="C351" s="15" t="n">
        <f aca="false">IF(VLOOKUP(D351,[2]Feiertage!G$12:H$125,2)=1,1,WEEKDAY(D351))</f>
        <v>5</v>
      </c>
      <c r="D351" s="16" t="n">
        <f aca="false">[2]Betriebsplan!$I367</f>
        <v>44546</v>
      </c>
      <c r="E351" s="17" t="n">
        <f aca="false">IF($I351=0,0,I351-[2]Betriebsplan!$T$8)</f>
        <v>0</v>
      </c>
      <c r="F351" s="17" t="n">
        <f aca="false">IF($I351=0,0,I351+[2]Betriebsplan!$U$8)</f>
        <v>0</v>
      </c>
      <c r="G351" s="17" t="n">
        <f aca="false">IF($J351=0,0,J351-[2]Betriebsplan!$T$8)</f>
        <v>0</v>
      </c>
      <c r="H351" s="17" t="n">
        <f aca="false">IF($J351=0,0,J351+[2]Betriebsplan!$U$8)</f>
        <v>0</v>
      </c>
      <c r="I351" s="17" t="n">
        <f aca="false">VLOOKUP(D351,[2]Betriebsplan!I$1:J$65536,2)</f>
        <v>0</v>
      </c>
      <c r="J351" s="17" t="n">
        <f aca="false">VLOOKUP($D351,[2]Betriebsplan!$I$1:K$65536,3)</f>
        <v>0</v>
      </c>
    </row>
    <row r="352" customFormat="false" ht="15.75" hidden="false" customHeight="true" outlineLevel="0" collapsed="false">
      <c r="C352" s="15" t="n">
        <f aca="false">IF(VLOOKUP(D352,[2]Feiertage!G$12:H$125,2)=1,1,WEEKDAY(D352))</f>
        <v>6</v>
      </c>
      <c r="D352" s="16" t="n">
        <f aca="false">[2]Betriebsplan!$I368</f>
        <v>44547</v>
      </c>
      <c r="E352" s="17" t="n">
        <f aca="false">IF($I352=0,0,I352-[2]Betriebsplan!$T$8)</f>
        <v>0</v>
      </c>
      <c r="F352" s="17" t="n">
        <f aca="false">IF($I352=0,0,I352+[2]Betriebsplan!$U$8)</f>
        <v>0</v>
      </c>
      <c r="G352" s="17" t="n">
        <f aca="false">IF($J352=0,0,J352-[2]Betriebsplan!$T$8)</f>
        <v>44547.5083333333</v>
      </c>
      <c r="H352" s="17" t="n">
        <f aca="false">IF($J352=0,0,J352+[2]Betriebsplan!$U$8)</f>
        <v>44547.5916666667</v>
      </c>
      <c r="I352" s="17" t="n">
        <f aca="false">VLOOKUP(D352,[2]Betriebsplan!I$1:J$65536,2)</f>
        <v>0</v>
      </c>
      <c r="J352" s="17" t="n">
        <f aca="false">VLOOKUP($D352,[2]Betriebsplan!$I$1:K$65536,3)</f>
        <v>44547.5916666667</v>
      </c>
    </row>
    <row r="353" customFormat="false" ht="15.75" hidden="false" customHeight="true" outlineLevel="0" collapsed="false">
      <c r="C353" s="15" t="n">
        <f aca="false">IF(VLOOKUP(D353,[2]Feiertage!G$12:H$125,2)=1,1,WEEKDAY(D353))</f>
        <v>7</v>
      </c>
      <c r="D353" s="16" t="n">
        <f aca="false">[2]Betriebsplan!$I369</f>
        <v>44548</v>
      </c>
      <c r="E353" s="17" t="n">
        <f aca="false">IF($I353=0,0,I353-[2]Betriebsplan!$T$8)</f>
        <v>0</v>
      </c>
      <c r="F353" s="17" t="n">
        <f aca="false">IF($I353=0,0,I353+[2]Betriebsplan!$U$8)</f>
        <v>0</v>
      </c>
      <c r="G353" s="17" t="n">
        <f aca="false">IF($J353=0,0,J353-[2]Betriebsplan!$T$8)</f>
        <v>0</v>
      </c>
      <c r="H353" s="17" t="n">
        <f aca="false">IF($J353=0,0,J353+[2]Betriebsplan!$U$8)</f>
        <v>0</v>
      </c>
      <c r="I353" s="17" t="n">
        <f aca="false">VLOOKUP(D353,[2]Betriebsplan!I$1:J$65536,2)</f>
        <v>0</v>
      </c>
      <c r="J353" s="17" t="n">
        <f aca="false">VLOOKUP($D353,[2]Betriebsplan!$I$1:K$65536,3)</f>
        <v>0</v>
      </c>
    </row>
    <row r="354" customFormat="false" ht="15.75" hidden="false" customHeight="true" outlineLevel="0" collapsed="false">
      <c r="C354" s="15" t="n">
        <f aca="false">IF(VLOOKUP(D354,[2]Feiertage!G$12:H$125,2)=1,1,WEEKDAY(D354))</f>
        <v>1</v>
      </c>
      <c r="D354" s="16" t="n">
        <f aca="false">[2]Betriebsplan!$I370</f>
        <v>44549</v>
      </c>
      <c r="E354" s="17" t="n">
        <f aca="false">IF($I354=0,0,I354-[2]Betriebsplan!$T$8)</f>
        <v>0</v>
      </c>
      <c r="F354" s="17" t="n">
        <f aca="false">IF($I354=0,0,I354+[2]Betriebsplan!$U$8)</f>
        <v>0</v>
      </c>
      <c r="G354" s="17" t="n">
        <f aca="false">IF($J354=0,0,J354-[2]Betriebsplan!$T$8)</f>
        <v>0</v>
      </c>
      <c r="H354" s="17" t="n">
        <f aca="false">IF($J354=0,0,J354+[2]Betriebsplan!$U$8)</f>
        <v>0</v>
      </c>
      <c r="I354" s="17" t="n">
        <f aca="false">VLOOKUP(D354,[2]Betriebsplan!I$1:J$65536,2)</f>
        <v>0</v>
      </c>
      <c r="J354" s="17" t="n">
        <f aca="false">VLOOKUP($D354,[2]Betriebsplan!$I$1:K$65536,3)</f>
        <v>0</v>
      </c>
    </row>
    <row r="355" customFormat="false" ht="15.75" hidden="false" customHeight="true" outlineLevel="0" collapsed="false">
      <c r="C355" s="15" t="n">
        <f aca="false">IF(VLOOKUP(D355,[2]Feiertage!G$12:H$125,2)=1,1,WEEKDAY(D355))</f>
        <v>2</v>
      </c>
      <c r="D355" s="16" t="n">
        <f aca="false">[2]Betriebsplan!$I371</f>
        <v>44550</v>
      </c>
      <c r="E355" s="17" t="n">
        <f aca="false">IF($I355=0,0,I355-[2]Betriebsplan!$T$8)</f>
        <v>0</v>
      </c>
      <c r="F355" s="17" t="n">
        <f aca="false">IF($I355=0,0,I355+[2]Betriebsplan!$U$8)</f>
        <v>0</v>
      </c>
      <c r="G355" s="17" t="n">
        <f aca="false">IF($J355=0,0,J355-[2]Betriebsplan!$T$8)</f>
        <v>44550.5881944444</v>
      </c>
      <c r="H355" s="17" t="n">
        <f aca="false">IF($J355=0,0,J355+[2]Betriebsplan!$U$8)</f>
        <v>44550.6715277778</v>
      </c>
      <c r="I355" s="17" t="n">
        <f aca="false">VLOOKUP(D355,[2]Betriebsplan!I$1:J$65536,2)</f>
        <v>0</v>
      </c>
      <c r="J355" s="17" t="n">
        <f aca="false">VLOOKUP($D355,[2]Betriebsplan!$I$1:K$65536,3)</f>
        <v>44550.6715277778</v>
      </c>
    </row>
    <row r="356" customFormat="false" ht="15.75" hidden="false" customHeight="true" outlineLevel="0" collapsed="false">
      <c r="C356" s="15" t="n">
        <f aca="false">IF(VLOOKUP(D356,[2]Feiertage!G$12:H$125,2)=1,1,WEEKDAY(D356))</f>
        <v>3</v>
      </c>
      <c r="D356" s="16" t="n">
        <f aca="false">[2]Betriebsplan!$I372</f>
        <v>44551</v>
      </c>
      <c r="E356" s="17" t="n">
        <f aca="false">IF($I356=0,0,I356-[2]Betriebsplan!$T$8)</f>
        <v>0</v>
      </c>
      <c r="F356" s="17" t="n">
        <f aca="false">IF($I356=0,0,I356+[2]Betriebsplan!$U$8)</f>
        <v>0</v>
      </c>
      <c r="G356" s="17" t="n">
        <f aca="false">IF($J356=0,0,J356-[2]Betriebsplan!$T$8)</f>
        <v>44551.6131944444</v>
      </c>
      <c r="H356" s="17" t="n">
        <f aca="false">IF($J356=0,0,J356+[2]Betriebsplan!$U$8)</f>
        <v>44551.6965277778</v>
      </c>
      <c r="I356" s="17" t="n">
        <f aca="false">VLOOKUP(D356,[2]Betriebsplan!I$1:J$65536,2)</f>
        <v>0</v>
      </c>
      <c r="J356" s="17" t="n">
        <f aca="false">VLOOKUP($D356,[2]Betriebsplan!$I$1:K$65536,3)</f>
        <v>44551.6965277778</v>
      </c>
    </row>
    <row r="357" customFormat="false" ht="15.75" hidden="false" customHeight="true" outlineLevel="0" collapsed="false">
      <c r="C357" s="15" t="n">
        <f aca="false">IF(VLOOKUP(D357,[2]Feiertage!G$12:H$125,2)=1,1,WEEKDAY(D357))</f>
        <v>4</v>
      </c>
      <c r="D357" s="16" t="n">
        <f aca="false">[2]Betriebsplan!$I373</f>
        <v>44552</v>
      </c>
      <c r="E357" s="17" t="n">
        <f aca="false">IF($I357=0,0,I357-[2]Betriebsplan!$T$8)</f>
        <v>0</v>
      </c>
      <c r="F357" s="17" t="n">
        <f aca="false">IF($I357=0,0,I357+[2]Betriebsplan!$U$8)</f>
        <v>0</v>
      </c>
      <c r="G357" s="17" t="n">
        <f aca="false">IF($J357=0,0,J357-[2]Betriebsplan!$T$8)</f>
        <v>0</v>
      </c>
      <c r="H357" s="17" t="n">
        <f aca="false">IF($J357=0,0,J357+[2]Betriebsplan!$U$8)</f>
        <v>0</v>
      </c>
      <c r="I357" s="17" t="n">
        <f aca="false">VLOOKUP(D357,[2]Betriebsplan!I$1:J$65536,2)</f>
        <v>0</v>
      </c>
      <c r="J357" s="17" t="n">
        <f aca="false">VLOOKUP($D357,[2]Betriebsplan!$I$1:K$65536,3)</f>
        <v>0</v>
      </c>
    </row>
    <row r="358" customFormat="false" ht="15.75" hidden="false" customHeight="true" outlineLevel="0" collapsed="false">
      <c r="C358" s="15" t="n">
        <f aca="false">IF(VLOOKUP(D358,[2]Feiertage!G$12:H$125,2)=1,1,WEEKDAY(D358))</f>
        <v>5</v>
      </c>
      <c r="D358" s="16" t="n">
        <f aca="false">[2]Betriebsplan!$I374</f>
        <v>44553</v>
      </c>
      <c r="E358" s="17" t="n">
        <f aca="false">IF($I358=0,0,I358-[2]Betriebsplan!$T$8)</f>
        <v>0</v>
      </c>
      <c r="F358" s="17" t="n">
        <f aca="false">IF($I358=0,0,I358+[2]Betriebsplan!$U$8)</f>
        <v>0</v>
      </c>
      <c r="G358" s="17" t="n">
        <f aca="false">IF($J358=0,0,J358-[2]Betriebsplan!$T$8)</f>
        <v>0</v>
      </c>
      <c r="H358" s="17" t="n">
        <f aca="false">IF($J358=0,0,J358+[2]Betriebsplan!$U$8)</f>
        <v>0</v>
      </c>
      <c r="I358" s="17" t="n">
        <f aca="false">VLOOKUP(D358,[2]Betriebsplan!I$1:J$65536,2)</f>
        <v>0</v>
      </c>
      <c r="J358" s="17" t="n">
        <f aca="false">VLOOKUP($D358,[2]Betriebsplan!$I$1:K$65536,3)</f>
        <v>0</v>
      </c>
    </row>
    <row r="359" customFormat="false" ht="15.75" hidden="false" customHeight="true" outlineLevel="0" collapsed="false">
      <c r="C359" s="15" t="n">
        <f aca="false">IF(VLOOKUP(D359,[2]Feiertage!G$12:H$125,2)=1,1,WEEKDAY(D359))</f>
        <v>1</v>
      </c>
      <c r="D359" s="16" t="n">
        <f aca="false">[2]Betriebsplan!$I375</f>
        <v>44554</v>
      </c>
      <c r="E359" s="17" t="n">
        <f aca="false">IF($I359=0,0,I359-[2]Betriebsplan!$T$8)</f>
        <v>0</v>
      </c>
      <c r="F359" s="17" t="n">
        <f aca="false">IF($I359=0,0,I359+[2]Betriebsplan!$U$8)</f>
        <v>0</v>
      </c>
      <c r="G359" s="17" t="n">
        <f aca="false">IF($J359=0,0,J359-[2]Betriebsplan!$T$8)</f>
        <v>0</v>
      </c>
      <c r="H359" s="17" t="n">
        <f aca="false">IF($J359=0,0,J359+[2]Betriebsplan!$U$8)</f>
        <v>0</v>
      </c>
      <c r="I359" s="17" t="n">
        <f aca="false">VLOOKUP(D359,[2]Betriebsplan!I$1:J$65536,2)</f>
        <v>0</v>
      </c>
      <c r="J359" s="17" t="n">
        <f aca="false">VLOOKUP($D359,[2]Betriebsplan!$I$1:K$65536,3)</f>
        <v>0</v>
      </c>
    </row>
    <row r="360" customFormat="false" ht="15.75" hidden="false" customHeight="true" outlineLevel="0" collapsed="false">
      <c r="C360" s="15" t="n">
        <f aca="false">IF(VLOOKUP(D360,[2]Feiertage!G$12:H$125,2)=1,1,WEEKDAY(D360))</f>
        <v>1</v>
      </c>
      <c r="D360" s="16" t="n">
        <f aca="false">[2]Betriebsplan!$I376</f>
        <v>44555</v>
      </c>
      <c r="E360" s="17" t="n">
        <f aca="false">IF($I360=0,0,I360-[2]Betriebsplan!$T$8)</f>
        <v>0</v>
      </c>
      <c r="F360" s="17" t="n">
        <f aca="false">IF($I360=0,0,I360+[2]Betriebsplan!$U$8)</f>
        <v>0</v>
      </c>
      <c r="G360" s="17" t="n">
        <f aca="false">IF($J360=0,0,J360-[2]Betriebsplan!$T$8)</f>
        <v>0</v>
      </c>
      <c r="H360" s="17" t="n">
        <f aca="false">IF($J360=0,0,J360+[2]Betriebsplan!$U$8)</f>
        <v>0</v>
      </c>
      <c r="I360" s="17" t="n">
        <f aca="false">VLOOKUP(D360,[2]Betriebsplan!I$1:J$65536,2)</f>
        <v>0</v>
      </c>
      <c r="J360" s="17" t="n">
        <f aca="false">VLOOKUP($D360,[2]Betriebsplan!$I$1:K$65536,3)</f>
        <v>0</v>
      </c>
    </row>
    <row r="361" customFormat="false" ht="15.75" hidden="false" customHeight="true" outlineLevel="0" collapsed="false">
      <c r="C361" s="15" t="n">
        <f aca="false">IF(VLOOKUP(D361,[2]Feiertage!G$12:H$125,2)=1,1,WEEKDAY(D361))</f>
        <v>1</v>
      </c>
      <c r="D361" s="16" t="n">
        <f aca="false">[2]Betriebsplan!$I377</f>
        <v>44556</v>
      </c>
      <c r="E361" s="17" t="n">
        <f aca="false">IF($I361=0,0,I361-[2]Betriebsplan!$T$8)</f>
        <v>0</v>
      </c>
      <c r="F361" s="17" t="n">
        <f aca="false">IF($I361=0,0,I361+[2]Betriebsplan!$U$8)</f>
        <v>0</v>
      </c>
      <c r="G361" s="17" t="n">
        <f aca="false">IF($J361=0,0,J361-[2]Betriebsplan!$T$8)</f>
        <v>0</v>
      </c>
      <c r="H361" s="17" t="n">
        <f aca="false">IF($J361=0,0,J361+[2]Betriebsplan!$U$8)</f>
        <v>0</v>
      </c>
      <c r="I361" s="17" t="n">
        <f aca="false">VLOOKUP(D361,[2]Betriebsplan!I$1:J$65536,2)</f>
        <v>0</v>
      </c>
      <c r="J361" s="17" t="n">
        <f aca="false">VLOOKUP($D361,[2]Betriebsplan!$I$1:K$65536,3)</f>
        <v>0</v>
      </c>
    </row>
    <row r="362" customFormat="false" ht="15.75" hidden="false" customHeight="true" outlineLevel="0" collapsed="false">
      <c r="C362" s="15" t="n">
        <f aca="false">IF(VLOOKUP(D362,[2]Feiertage!G$12:H$125,2)=1,1,WEEKDAY(D362))</f>
        <v>2</v>
      </c>
      <c r="D362" s="16" t="n">
        <f aca="false">[2]Betriebsplan!$I378</f>
        <v>44557</v>
      </c>
      <c r="E362" s="17" t="n">
        <f aca="false">IF($I362=0,0,I362-[2]Betriebsplan!$T$8)</f>
        <v>44557.2534722222</v>
      </c>
      <c r="F362" s="17" t="n">
        <f aca="false">IF($I362=0,0,I362+[2]Betriebsplan!$U$8)</f>
        <v>44557.3368055556</v>
      </c>
      <c r="G362" s="17" t="n">
        <f aca="false">IF($J362=0,0,J362-[2]Betriebsplan!$T$8)</f>
        <v>0</v>
      </c>
      <c r="H362" s="17" t="n">
        <f aca="false">IF($J362=0,0,J362+[2]Betriebsplan!$U$8)</f>
        <v>0</v>
      </c>
      <c r="I362" s="17" t="n">
        <f aca="false">VLOOKUP(D362,[2]Betriebsplan!I$1:J$65536,2)</f>
        <v>44557.3368055556</v>
      </c>
      <c r="J362" s="17" t="n">
        <f aca="false">VLOOKUP($D362,[2]Betriebsplan!$I$1:K$65536,3)</f>
        <v>0</v>
      </c>
    </row>
    <row r="363" customFormat="false" ht="15.75" hidden="false" customHeight="true" outlineLevel="0" collapsed="false">
      <c r="C363" s="15" t="n">
        <f aca="false">IF(VLOOKUP(D363,[2]Feiertage!G$12:H$125,2)=1,1,WEEKDAY(D363))</f>
        <v>3</v>
      </c>
      <c r="D363" s="16" t="n">
        <f aca="false">[2]Betriebsplan!$I379</f>
        <v>44558</v>
      </c>
      <c r="E363" s="17" t="n">
        <f aca="false">IF($I363=0,0,I363-[2]Betriebsplan!$T$8)</f>
        <v>44558.2930555556</v>
      </c>
      <c r="F363" s="17" t="n">
        <f aca="false">IF($I363=0,0,I363+[2]Betriebsplan!$U$8)</f>
        <v>44558.3763888889</v>
      </c>
      <c r="G363" s="17" t="n">
        <f aca="false">IF($J363=0,0,J363-[2]Betriebsplan!$T$8)</f>
        <v>0</v>
      </c>
      <c r="H363" s="17" t="n">
        <f aca="false">IF($J363=0,0,J363+[2]Betriebsplan!$U$8)</f>
        <v>0</v>
      </c>
      <c r="I363" s="17" t="n">
        <f aca="false">VLOOKUP(D363,[2]Betriebsplan!I$1:J$65536,2)</f>
        <v>44558.3763888889</v>
      </c>
      <c r="J363" s="17" t="n">
        <f aca="false">VLOOKUP($D363,[2]Betriebsplan!$I$1:K$65536,3)</f>
        <v>0</v>
      </c>
    </row>
    <row r="364" customFormat="false" ht="15.75" hidden="false" customHeight="true" outlineLevel="0" collapsed="false">
      <c r="C364" s="15" t="n">
        <f aca="false">IF(VLOOKUP(D364,[2]Feiertage!G$12:H$125,2)=1,1,WEEKDAY(D364))</f>
        <v>4</v>
      </c>
      <c r="D364" s="16" t="n">
        <f aca="false">[2]Betriebsplan!$I380</f>
        <v>44559</v>
      </c>
      <c r="E364" s="17" t="n">
        <f aca="false">IF($I364=0,0,I364-[2]Betriebsplan!$T$8)</f>
        <v>0</v>
      </c>
      <c r="F364" s="17" t="n">
        <f aca="false">IF($I364=0,0,I364+[2]Betriebsplan!$U$8)</f>
        <v>0</v>
      </c>
      <c r="G364" s="17" t="n">
        <f aca="false">IF($J364=0,0,J364-[2]Betriebsplan!$T$8)</f>
        <v>0</v>
      </c>
      <c r="H364" s="17" t="n">
        <f aca="false">IF($J364=0,0,J364+[2]Betriebsplan!$U$8)</f>
        <v>0</v>
      </c>
      <c r="I364" s="17" t="n">
        <f aca="false">VLOOKUP(D364,[2]Betriebsplan!I$1:J$65536,2)</f>
        <v>0</v>
      </c>
      <c r="J364" s="17" t="n">
        <f aca="false">VLOOKUP($D364,[2]Betriebsplan!$I$1:K$65536,3)</f>
        <v>0</v>
      </c>
    </row>
    <row r="365" customFormat="false" ht="15.75" hidden="false" customHeight="true" outlineLevel="0" collapsed="false">
      <c r="C365" s="15" t="n">
        <f aca="false">IF(VLOOKUP(D365,[2]Feiertage!G$12:H$125,2)=1,1,WEEKDAY(D365))</f>
        <v>5</v>
      </c>
      <c r="D365" s="16" t="n">
        <f aca="false">[2]Betriebsplan!$I381</f>
        <v>44560</v>
      </c>
      <c r="E365" s="17" t="n">
        <f aca="false">IF($I365=0,0,I365-[2]Betriebsplan!$T$8)</f>
        <v>0</v>
      </c>
      <c r="F365" s="17" t="n">
        <f aca="false">IF($I365=0,0,I365+[2]Betriebsplan!$U$8)</f>
        <v>0</v>
      </c>
      <c r="G365" s="17" t="n">
        <f aca="false">IF($J365=0,0,J365-[2]Betriebsplan!$T$8)</f>
        <v>0</v>
      </c>
      <c r="H365" s="17" t="n">
        <f aca="false">IF($J365=0,0,J365+[2]Betriebsplan!$U$8)</f>
        <v>0</v>
      </c>
      <c r="I365" s="17" t="n">
        <f aca="false">VLOOKUP(D365,[2]Betriebsplan!I$1:J$65536,2)</f>
        <v>0</v>
      </c>
      <c r="J365" s="17" t="n">
        <f aca="false">VLOOKUP($D365,[2]Betriebsplan!$I$1:K$65536,3)</f>
        <v>0</v>
      </c>
    </row>
    <row r="366" customFormat="false" ht="15.75" hidden="false" customHeight="true" outlineLevel="0" collapsed="false">
      <c r="C366" s="15" t="n">
        <f aca="false">IF(VLOOKUP(D366,[2]Feiertage!G$12:H$125,2)=1,1,WEEKDAY(D366))</f>
        <v>1</v>
      </c>
      <c r="D366" s="16" t="n">
        <f aca="false">[2]Betriebsplan!$I382</f>
        <v>44561</v>
      </c>
      <c r="E366" s="17" t="n">
        <f aca="false">IF($I366=0,0,I366-[2]Betriebsplan!$T$8)</f>
        <v>0</v>
      </c>
      <c r="F366" s="17" t="n">
        <f aca="false">IF($I366=0,0,I366+[2]Betriebsplan!$U$8)</f>
        <v>0</v>
      </c>
      <c r="G366" s="17" t="n">
        <f aca="false">IF($J366=0,0,J366-[2]Betriebsplan!$T$8)</f>
        <v>0</v>
      </c>
      <c r="H366" s="17" t="n">
        <f aca="false">IF($J366=0,0,J366+[2]Betriebsplan!$U$8)</f>
        <v>0</v>
      </c>
      <c r="I366" s="17" t="n">
        <f aca="false">VLOOKUP(D366,[2]Betriebsplan!I$1:J$65536,2)</f>
        <v>0</v>
      </c>
      <c r="J366" s="17" t="n">
        <f aca="false">VLOOKUP($D366,[2]Betriebsplan!$I$1:K$65536,3)</f>
        <v>0</v>
      </c>
    </row>
    <row r="367" customFormat="false" ht="15.75" hidden="false" customHeight="true" outlineLevel="0" collapsed="false">
      <c r="C367" s="15" t="n">
        <f aca="false">IF(VLOOKUP(D367,[2]Feiertage!G$12:H$125,2)=1,1,WEEKDAY(D367))</f>
        <v>1</v>
      </c>
      <c r="D367" s="16" t="n">
        <f aca="false">[2]Betriebsplan!$I383</f>
        <v>44562</v>
      </c>
      <c r="E367" s="17" t="n">
        <f aca="false">IF($I367=0,0,I367-[2]Betriebsplan!$T$8)</f>
        <v>0</v>
      </c>
      <c r="F367" s="17" t="n">
        <f aca="false">IF($I367=0,0,I367+[2]Betriebsplan!$U$8)</f>
        <v>0</v>
      </c>
      <c r="G367" s="17" t="n">
        <f aca="false">IF($J367=0,0,J367-[2]Betriebsplan!$T$8)</f>
        <v>0</v>
      </c>
      <c r="H367" s="17" t="n">
        <f aca="false">IF($J367=0,0,J367+[2]Betriebsplan!$U$8)</f>
        <v>0</v>
      </c>
      <c r="I367" s="17" t="n">
        <f aca="false">VLOOKUP(D367,[2]Betriebsplan!I$1:J$65536,2)</f>
        <v>0</v>
      </c>
      <c r="J367" s="17" t="n">
        <f aca="false">VLOOKUP($D367,[2]Betriebsplan!$I$1:K$65536,3)</f>
        <v>0</v>
      </c>
    </row>
    <row r="368" customFormat="false" ht="11.25" hidden="false" customHeight="true" outlineLevel="0" collapsed="false"/>
    <row r="369" customFormat="false" ht="11.25" hidden="false" customHeight="true" outlineLevel="0" collapsed="false"/>
    <row r="370" customFormat="false" ht="11.25" hidden="false" customHeight="true" outlineLevel="0" collapsed="false"/>
    <row r="371" customFormat="false" ht="11.25" hidden="false" customHeight="true" outlineLevel="0" collapsed="false"/>
    <row r="372" customFormat="false" ht="11.25" hidden="false" customHeight="true" outlineLevel="0" collapsed="false"/>
    <row r="373" customFormat="false" ht="11.25" hidden="false" customHeight="true" outlineLevel="0" collapsed="false"/>
    <row r="374" customFormat="false" ht="11.25" hidden="false" customHeight="true" outlineLevel="0" collapsed="false"/>
    <row r="375" customFormat="false" ht="11.25" hidden="false" customHeight="true" outlineLevel="0" collapsed="false"/>
    <row r="376" customFormat="false" ht="11.25" hidden="false" customHeight="true" outlineLevel="0" collapsed="false"/>
    <row r="377" customFormat="false" ht="11.25" hidden="false" customHeight="true" outlineLevel="0" collapsed="false"/>
    <row r="378" customFormat="false" ht="11.25" hidden="false" customHeight="true" outlineLevel="0" collapsed="false"/>
    <row r="379" customFormat="false" ht="11.25" hidden="false" customHeight="true" outlineLevel="0" collapsed="false"/>
    <row r="380" customFormat="false" ht="11.25" hidden="false" customHeight="true" outlineLevel="0" collapsed="false"/>
    <row r="381" customFormat="false" ht="11.25" hidden="false" customHeight="true" outlineLevel="0" collapsed="false"/>
    <row r="382" customFormat="false" ht="11.25" hidden="false" customHeight="true" outlineLevel="0" collapsed="false"/>
    <row r="383" customFormat="false" ht="11.25" hidden="false" customHeight="true" outlineLevel="0" collapsed="false"/>
    <row r="384" customFormat="false" ht="11.25" hidden="false" customHeight="true" outlineLevel="0" collapsed="false"/>
    <row r="385" customFormat="false" ht="11.25" hidden="false" customHeight="true" outlineLevel="0" collapsed="false"/>
    <row r="386" customFormat="false" ht="11.25" hidden="false" customHeight="true" outlineLevel="0" collapsed="false"/>
    <row r="387" customFormat="false" ht="11.25" hidden="false" customHeight="true" outlineLevel="0" collapsed="false"/>
    <row r="388" customFormat="false" ht="11.25" hidden="false" customHeight="true" outlineLevel="0" collapsed="false"/>
    <row r="389" customFormat="false" ht="11.25" hidden="false" customHeight="true" outlineLevel="0" collapsed="false"/>
    <row r="390" customFormat="false" ht="11.25" hidden="false" customHeight="true" outlineLevel="0" collapsed="false"/>
    <row r="391" customFormat="false" ht="11.25" hidden="false" customHeight="true" outlineLevel="0" collapsed="false"/>
    <row r="392" customFormat="false" ht="11.25" hidden="false" customHeight="true" outlineLevel="0" collapsed="false"/>
  </sheetData>
  <sheetProtection sheet="true" password="cf77" objects="true" scenarios="true"/>
  <autoFilter ref="D1:J1"/>
  <conditionalFormatting sqref="I2:J367">
    <cfRule type="cellIs" priority="2" operator="equal" aboveAverage="0" equalAverage="0" bottom="0" percent="0" rank="0" text="" dxfId="0">
      <formula>0</formula>
    </cfRule>
  </conditionalFormatting>
  <conditionalFormatting sqref="B2:B8">
    <cfRule type="cellIs" priority="3" operator="equal" aboveAverage="0" equalAverage="0" bottom="0" percent="0" rank="0" text="" dxfId="1">
      <formula>$F$7</formula>
    </cfRule>
    <cfRule type="cellIs" priority="4" operator="equal" aboveAverage="0" equalAverage="0" bottom="0" percent="0" rank="0" text="" dxfId="2">
      <formula>$F$8</formula>
    </cfRule>
  </conditionalFormatting>
  <conditionalFormatting sqref="D2:D367">
    <cfRule type="expression" priority="5" aboveAverage="0" equalAverage="0" bottom="0" percent="0" rank="0" text="" dxfId="3">
      <formula>OR(C2=1,C2=7)</formula>
    </cfRule>
  </conditionalFormatting>
  <conditionalFormatting sqref="E2:E367">
    <cfRule type="cellIs" priority="6" operator="equal" aboveAverage="0" equalAverage="0" bottom="0" percent="0" rank="0" text="" dxfId="4">
      <formula>0</formula>
    </cfRule>
  </conditionalFormatting>
  <conditionalFormatting sqref="F2:F367">
    <cfRule type="cellIs" priority="7" operator="equal" aboveAverage="0" equalAverage="0" bottom="0" percent="0" rank="0" text="" dxfId="5">
      <formula>0</formula>
    </cfRule>
  </conditionalFormatting>
  <conditionalFormatting sqref="G2:G367">
    <cfRule type="cellIs" priority="8" operator="equal" aboveAverage="0" equalAverage="0" bottom="0" percent="0" rank="0" text="" dxfId="6">
      <formula>0</formula>
    </cfRule>
  </conditionalFormatting>
  <conditionalFormatting sqref="H2:H367">
    <cfRule type="cellIs" priority="9" operator="equal" aboveAverage="0" equalAverage="0" bottom="0" percent="0" rank="0" text="" dxfId="7">
      <formula>0</formula>
    </cfRule>
  </conditionalFormatting>
  <conditionalFormatting sqref="M2:M32">
    <cfRule type="cellIs" priority="10" operator="equal" aboveAverage="0" equalAverage="0" bottom="0" percent="0" rank="0" text="" dxfId="8">
      <formula>0</formula>
    </cfRule>
  </conditionalFormatting>
  <conditionalFormatting sqref="N2:N32">
    <cfRule type="cellIs" priority="11" operator="equal" aboveAverage="0" equalAverage="0" bottom="0" percent="0" rank="0" text="" dxfId="9">
      <formula>0</formula>
    </cfRule>
  </conditionalFormatting>
  <conditionalFormatting sqref="O2:O32">
    <cfRule type="cellIs" priority="12" operator="equal" aboveAverage="0" equalAverage="0" bottom="0" percent="0" rank="0" text="" dxfId="10">
      <formula>0</formula>
    </cfRule>
  </conditionalFormatting>
  <conditionalFormatting sqref="P2:Q32">
    <cfRule type="cellIs" priority="13" operator="equal" aboveAverage="0" equalAverage="0" bottom="0" percent="0" rank="0" text="" dxfId="11">
      <formula>0</formula>
    </cfRule>
  </conditionalFormatting>
  <conditionalFormatting sqref="L2:L32">
    <cfRule type="expression" priority="14" aboveAverage="0" equalAverage="0" bottom="0" percent="0" rank="0" text="" dxfId="12">
      <formula>OR(K2=1,K2=7)</formula>
    </cfRule>
  </conditionalFormatting>
  <conditionalFormatting sqref="S2">
    <cfRule type="expression" priority="15" aboveAverage="0" equalAverage="0" bottom="0" percent="0" rank="0" text="" dxfId="13">
      <formula>OR(R2=1,R2=7)</formula>
    </cfRule>
  </conditionalFormatting>
  <conditionalFormatting sqref="T2:T30">
    <cfRule type="cellIs" priority="16" operator="equal" aboveAverage="0" equalAverage="0" bottom="0" percent="0" rank="0" text="" dxfId="14">
      <formula>0</formula>
    </cfRule>
  </conditionalFormatting>
  <conditionalFormatting sqref="U2:U30">
    <cfRule type="cellIs" priority="17" operator="equal" aboveAverage="0" equalAverage="0" bottom="0" percent="0" rank="0" text="" dxfId="15">
      <formula>0</formula>
    </cfRule>
  </conditionalFormatting>
  <conditionalFormatting sqref="V2:V30">
    <cfRule type="cellIs" priority="18" operator="equal" aboveAverage="0" equalAverage="0" bottom="0" percent="0" rank="0" text="" dxfId="16">
      <formula>0</formula>
    </cfRule>
  </conditionalFormatting>
  <conditionalFormatting sqref="W2:W30">
    <cfRule type="cellIs" priority="19" operator="equal" aboveAverage="0" equalAverage="0" bottom="0" percent="0" rank="0" text="" dxfId="17">
      <formula>0</formula>
    </cfRule>
  </conditionalFormatting>
  <conditionalFormatting sqref="S3:S29">
    <cfRule type="expression" priority="20" aboveAverage="0" equalAverage="0" bottom="0" percent="0" rank="0" text="" dxfId="18">
      <formula>OR(R3=1,R3=7)</formula>
    </cfRule>
  </conditionalFormatting>
  <conditionalFormatting sqref="S30">
    <cfRule type="cellIs" priority="21" operator="equal" aboveAverage="0" equalAverage="0" bottom="0" percent="0" rank="0" text="" dxfId="19">
      <formula>0</formula>
    </cfRule>
    <cfRule type="expression" priority="22" aboveAverage="0" equalAverage="0" bottom="0" percent="0" rank="0" text="" dxfId="20">
      <formula>OR(R30=1,R30=7)</formula>
    </cfRule>
  </conditionalFormatting>
  <conditionalFormatting sqref="Z2">
    <cfRule type="expression" priority="23" aboveAverage="0" equalAverage="0" bottom="0" percent="0" rank="0" text="" dxfId="21">
      <formula>OR(Y2=1,Y2=7)</formula>
    </cfRule>
  </conditionalFormatting>
  <conditionalFormatting sqref="AA2">
    <cfRule type="cellIs" priority="24" operator="equal" aboveAverage="0" equalAverage="0" bottom="0" percent="0" rank="0" text="" dxfId="22">
      <formula>0</formula>
    </cfRule>
  </conditionalFormatting>
  <conditionalFormatting sqref="AB2">
    <cfRule type="cellIs" priority="25" operator="equal" aboveAverage="0" equalAverage="0" bottom="0" percent="0" rank="0" text="" dxfId="23">
      <formula>0</formula>
    </cfRule>
  </conditionalFormatting>
  <conditionalFormatting sqref="AC2">
    <cfRule type="cellIs" priority="26" operator="equal" aboveAverage="0" equalAverage="0" bottom="0" percent="0" rank="0" text="" dxfId="24">
      <formula>0</formula>
    </cfRule>
  </conditionalFormatting>
  <conditionalFormatting sqref="AD2">
    <cfRule type="cellIs" priority="27" operator="equal" aboveAverage="0" equalAverage="0" bottom="0" percent="0" rank="0" text="" dxfId="25">
      <formula>0</formula>
    </cfRule>
  </conditionalFormatting>
  <conditionalFormatting sqref="AA3:AA32">
    <cfRule type="cellIs" priority="28" operator="equal" aboveAverage="0" equalAverage="0" bottom="0" percent="0" rank="0" text="" dxfId="26">
      <formula>0</formula>
    </cfRule>
  </conditionalFormatting>
  <conditionalFormatting sqref="AB3:AB32">
    <cfRule type="cellIs" priority="29" operator="equal" aboveAverage="0" equalAverage="0" bottom="0" percent="0" rank="0" text="" dxfId="27">
      <formula>0</formula>
    </cfRule>
  </conditionalFormatting>
  <conditionalFormatting sqref="AC3:AC32">
    <cfRule type="cellIs" priority="30" operator="equal" aboveAverage="0" equalAverage="0" bottom="0" percent="0" rank="0" text="" dxfId="28">
      <formula>0</formula>
    </cfRule>
  </conditionalFormatting>
  <conditionalFormatting sqref="AD3:AD32">
    <cfRule type="cellIs" priority="31" operator="equal" aboveAverage="0" equalAverage="0" bottom="0" percent="0" rank="0" text="" dxfId="29">
      <formula>0</formula>
    </cfRule>
  </conditionalFormatting>
  <conditionalFormatting sqref="Z3:Z32">
    <cfRule type="expression" priority="32" aboveAverage="0" equalAverage="0" bottom="0" percent="0" rank="0" text="" dxfId="30">
      <formula>OR(Y3=1,Y3=7)</formula>
    </cfRule>
  </conditionalFormatting>
  <conditionalFormatting sqref="AG2">
    <cfRule type="expression" priority="33" aboveAverage="0" equalAverage="0" bottom="0" percent="0" rank="0" text="" dxfId="31">
      <formula>OR(AF2=1,AF2=7)</formula>
    </cfRule>
  </conditionalFormatting>
  <conditionalFormatting sqref="AH2">
    <cfRule type="cellIs" priority="34" operator="equal" aboveAverage="0" equalAverage="0" bottom="0" percent="0" rank="0" text="" dxfId="32">
      <formula>0</formula>
    </cfRule>
  </conditionalFormatting>
  <conditionalFormatting sqref="AI2">
    <cfRule type="cellIs" priority="35" operator="equal" aboveAverage="0" equalAverage="0" bottom="0" percent="0" rank="0" text="" dxfId="33">
      <formula>0</formula>
    </cfRule>
  </conditionalFormatting>
  <conditionalFormatting sqref="AJ2">
    <cfRule type="cellIs" priority="36" operator="equal" aboveAverage="0" equalAverage="0" bottom="0" percent="0" rank="0" text="" dxfId="34">
      <formula>0</formula>
    </cfRule>
  </conditionalFormatting>
  <conditionalFormatting sqref="AK2">
    <cfRule type="cellIs" priority="37" operator="equal" aboveAverage="0" equalAverage="0" bottom="0" percent="0" rank="0" text="" dxfId="35">
      <formula>0</formula>
    </cfRule>
  </conditionalFormatting>
  <conditionalFormatting sqref="AH3:AH31">
    <cfRule type="cellIs" priority="38" operator="equal" aboveAverage="0" equalAverage="0" bottom="0" percent="0" rank="0" text="" dxfId="36">
      <formula>0</formula>
    </cfRule>
  </conditionalFormatting>
  <conditionalFormatting sqref="AI3:AI31">
    <cfRule type="cellIs" priority="39" operator="equal" aboveAverage="0" equalAverage="0" bottom="0" percent="0" rank="0" text="" dxfId="37">
      <formula>0</formula>
    </cfRule>
  </conditionalFormatting>
  <conditionalFormatting sqref="AJ3:AJ31">
    <cfRule type="cellIs" priority="40" operator="equal" aboveAverage="0" equalAverage="0" bottom="0" percent="0" rank="0" text="" dxfId="38">
      <formula>0</formula>
    </cfRule>
  </conditionalFormatting>
  <conditionalFormatting sqref="AK3:AK31">
    <cfRule type="cellIs" priority="41" operator="equal" aboveAverage="0" equalAverage="0" bottom="0" percent="0" rank="0" text="" dxfId="39">
      <formula>0</formula>
    </cfRule>
  </conditionalFormatting>
  <conditionalFormatting sqref="AG3:AG31">
    <cfRule type="expression" priority="42" aboveAverage="0" equalAverage="0" bottom="0" percent="0" rank="0" text="" dxfId="40">
      <formula>OR(AF3=1,AF3=7)</formula>
    </cfRule>
  </conditionalFormatting>
  <conditionalFormatting sqref="AN2">
    <cfRule type="expression" priority="43" aboveAverage="0" equalAverage="0" bottom="0" percent="0" rank="0" text="" dxfId="41">
      <formula>OR(AM2=1,AM2=7)</formula>
    </cfRule>
  </conditionalFormatting>
  <conditionalFormatting sqref="AO2">
    <cfRule type="cellIs" priority="44" operator="equal" aboveAverage="0" equalAverage="0" bottom="0" percent="0" rank="0" text="" dxfId="42">
      <formula>0</formula>
    </cfRule>
  </conditionalFormatting>
  <conditionalFormatting sqref="AP2">
    <cfRule type="cellIs" priority="45" operator="equal" aboveAverage="0" equalAverage="0" bottom="0" percent="0" rank="0" text="" dxfId="43">
      <formula>0</formula>
    </cfRule>
  </conditionalFormatting>
  <conditionalFormatting sqref="AQ2">
    <cfRule type="cellIs" priority="46" operator="equal" aboveAverage="0" equalAverage="0" bottom="0" percent="0" rank="0" text="" dxfId="44">
      <formula>0</formula>
    </cfRule>
  </conditionalFormatting>
  <conditionalFormatting sqref="AR2">
    <cfRule type="cellIs" priority="47" operator="equal" aboveAverage="0" equalAverage="0" bottom="0" percent="0" rank="0" text="" dxfId="45">
      <formula>0</formula>
    </cfRule>
  </conditionalFormatting>
  <conditionalFormatting sqref="AO3:AO32">
    <cfRule type="cellIs" priority="48" operator="equal" aboveAverage="0" equalAverage="0" bottom="0" percent="0" rank="0" text="" dxfId="46">
      <formula>0</formula>
    </cfRule>
  </conditionalFormatting>
  <conditionalFormatting sqref="AP3:AP32">
    <cfRule type="cellIs" priority="49" operator="equal" aboveAverage="0" equalAverage="0" bottom="0" percent="0" rank="0" text="" dxfId="47">
      <formula>0</formula>
    </cfRule>
  </conditionalFormatting>
  <conditionalFormatting sqref="AQ3:AQ32">
    <cfRule type="cellIs" priority="50" operator="equal" aboveAverage="0" equalAverage="0" bottom="0" percent="0" rank="0" text="" dxfId="48">
      <formula>0</formula>
    </cfRule>
  </conditionalFormatting>
  <conditionalFormatting sqref="AR3:AR32">
    <cfRule type="cellIs" priority="51" operator="equal" aboveAverage="0" equalAverage="0" bottom="0" percent="0" rank="0" text="" dxfId="49">
      <formula>0</formula>
    </cfRule>
  </conditionalFormatting>
  <conditionalFormatting sqref="AN3:AN32">
    <cfRule type="expression" priority="52" aboveAverage="0" equalAverage="0" bottom="0" percent="0" rank="0" text="" dxfId="50">
      <formula>OR(AM3=1,AM3=7)</formula>
    </cfRule>
  </conditionalFormatting>
  <conditionalFormatting sqref="AU2">
    <cfRule type="expression" priority="53" aboveAverage="0" equalAverage="0" bottom="0" percent="0" rank="0" text="" dxfId="51">
      <formula>OR(AT2=1,AT2=7)</formula>
    </cfRule>
  </conditionalFormatting>
  <conditionalFormatting sqref="AV2">
    <cfRule type="cellIs" priority="54" operator="equal" aboveAverage="0" equalAverage="0" bottom="0" percent="0" rank="0" text="" dxfId="52">
      <formula>0</formula>
    </cfRule>
  </conditionalFormatting>
  <conditionalFormatting sqref="AW2">
    <cfRule type="cellIs" priority="55" operator="equal" aboveAverage="0" equalAverage="0" bottom="0" percent="0" rank="0" text="" dxfId="53">
      <formula>0</formula>
    </cfRule>
  </conditionalFormatting>
  <conditionalFormatting sqref="AX2">
    <cfRule type="cellIs" priority="56" operator="equal" aboveAverage="0" equalAverage="0" bottom="0" percent="0" rank="0" text="" dxfId="54">
      <formula>0</formula>
    </cfRule>
  </conditionalFormatting>
  <conditionalFormatting sqref="AY2">
    <cfRule type="cellIs" priority="57" operator="equal" aboveAverage="0" equalAverage="0" bottom="0" percent="0" rank="0" text="" dxfId="55">
      <formula>0</formula>
    </cfRule>
  </conditionalFormatting>
  <conditionalFormatting sqref="AV3:AV31">
    <cfRule type="cellIs" priority="58" operator="equal" aboveAverage="0" equalAverage="0" bottom="0" percent="0" rank="0" text="" dxfId="56">
      <formula>0</formula>
    </cfRule>
  </conditionalFormatting>
  <conditionalFormatting sqref="AW3:AW32">
    <cfRule type="cellIs" priority="59" operator="equal" aboveAverage="0" equalAverage="0" bottom="0" percent="0" rank="0" text="" dxfId="57">
      <formula>0</formula>
    </cfRule>
  </conditionalFormatting>
  <conditionalFormatting sqref="AX3:AX32">
    <cfRule type="cellIs" priority="60" operator="equal" aboveAverage="0" equalAverage="0" bottom="0" percent="0" rank="0" text="" dxfId="58">
      <formula>0</formula>
    </cfRule>
  </conditionalFormatting>
  <conditionalFormatting sqref="AY3:AY32">
    <cfRule type="cellIs" priority="61" operator="equal" aboveAverage="0" equalAverage="0" bottom="0" percent="0" rank="0" text="" dxfId="59">
      <formula>0</formula>
    </cfRule>
  </conditionalFormatting>
  <conditionalFormatting sqref="AU3:AU31">
    <cfRule type="expression" priority="62" aboveAverage="0" equalAverage="0" bottom="0" percent="0" rank="0" text="" dxfId="60">
      <formula>OR(AT3=1,AT3=7)</formula>
    </cfRule>
  </conditionalFormatting>
  <conditionalFormatting sqref="BB2">
    <cfRule type="expression" priority="63" aboveAverage="0" equalAverage="0" bottom="0" percent="0" rank="0" text="" dxfId="61">
      <formula>OR(BA2=1,BA2=7)</formula>
    </cfRule>
  </conditionalFormatting>
  <conditionalFormatting sqref="BC2">
    <cfRule type="cellIs" priority="64" operator="equal" aboveAverage="0" equalAverage="0" bottom="0" percent="0" rank="0" text="" dxfId="62">
      <formula>0</formula>
    </cfRule>
  </conditionalFormatting>
  <conditionalFormatting sqref="BD2">
    <cfRule type="cellIs" priority="65" operator="equal" aboveAverage="0" equalAverage="0" bottom="0" percent="0" rank="0" text="" dxfId="63">
      <formula>0</formula>
    </cfRule>
  </conditionalFormatting>
  <conditionalFormatting sqref="BE2">
    <cfRule type="cellIs" priority="66" operator="equal" aboveAverage="0" equalAverage="0" bottom="0" percent="0" rank="0" text="" dxfId="64">
      <formula>0</formula>
    </cfRule>
  </conditionalFormatting>
  <conditionalFormatting sqref="BF2">
    <cfRule type="cellIs" priority="67" operator="equal" aboveAverage="0" equalAverage="0" bottom="0" percent="0" rank="0" text="" dxfId="65">
      <formula>0</formula>
    </cfRule>
  </conditionalFormatting>
  <conditionalFormatting sqref="BC3:BC32">
    <cfRule type="cellIs" priority="68" operator="equal" aboveAverage="0" equalAverage="0" bottom="0" percent="0" rank="0" text="" dxfId="66">
      <formula>0</formula>
    </cfRule>
  </conditionalFormatting>
  <conditionalFormatting sqref="BD3:BD32">
    <cfRule type="cellIs" priority="69" operator="equal" aboveAverage="0" equalAverage="0" bottom="0" percent="0" rank="0" text="" dxfId="67">
      <formula>0</formula>
    </cfRule>
  </conditionalFormatting>
  <conditionalFormatting sqref="BE3:BE32">
    <cfRule type="cellIs" priority="70" operator="equal" aboveAverage="0" equalAverage="0" bottom="0" percent="0" rank="0" text="" dxfId="68">
      <formula>0</formula>
    </cfRule>
  </conditionalFormatting>
  <conditionalFormatting sqref="BF3:BF32">
    <cfRule type="cellIs" priority="71" operator="equal" aboveAverage="0" equalAverage="0" bottom="0" percent="0" rank="0" text="" dxfId="69">
      <formula>0</formula>
    </cfRule>
  </conditionalFormatting>
  <conditionalFormatting sqref="BB3:BB32">
    <cfRule type="expression" priority="72" aboveAverage="0" equalAverage="0" bottom="0" percent="0" rank="0" text="" dxfId="70">
      <formula>OR(BA3=1,BA3=7)</formula>
    </cfRule>
  </conditionalFormatting>
  <conditionalFormatting sqref="BI2">
    <cfRule type="expression" priority="73" aboveAverage="0" equalAverage="0" bottom="0" percent="0" rank="0" text="" dxfId="71">
      <formula>OR(BH2=1,BH2=7)</formula>
    </cfRule>
  </conditionalFormatting>
  <conditionalFormatting sqref="BJ2">
    <cfRule type="cellIs" priority="74" operator="equal" aboveAverage="0" equalAverage="0" bottom="0" percent="0" rank="0" text="" dxfId="72">
      <formula>0</formula>
    </cfRule>
  </conditionalFormatting>
  <conditionalFormatting sqref="BK2">
    <cfRule type="cellIs" priority="75" operator="equal" aboveAverage="0" equalAverage="0" bottom="0" percent="0" rank="0" text="" dxfId="73">
      <formula>0</formula>
    </cfRule>
  </conditionalFormatting>
  <conditionalFormatting sqref="BL2">
    <cfRule type="cellIs" priority="76" operator="equal" aboveAverage="0" equalAverage="0" bottom="0" percent="0" rank="0" text="" dxfId="74">
      <formula>0</formula>
    </cfRule>
  </conditionalFormatting>
  <conditionalFormatting sqref="BM2">
    <cfRule type="cellIs" priority="77" operator="equal" aboveAverage="0" equalAverage="0" bottom="0" percent="0" rank="0" text="" dxfId="75">
      <formula>0</formula>
    </cfRule>
  </conditionalFormatting>
  <conditionalFormatting sqref="BJ3:BJ32">
    <cfRule type="cellIs" priority="78" operator="equal" aboveAverage="0" equalAverage="0" bottom="0" percent="0" rank="0" text="" dxfId="76">
      <formula>0</formula>
    </cfRule>
  </conditionalFormatting>
  <conditionalFormatting sqref="BK3:BK32">
    <cfRule type="cellIs" priority="79" operator="equal" aboveAverage="0" equalAverage="0" bottom="0" percent="0" rank="0" text="" dxfId="77">
      <formula>0</formula>
    </cfRule>
  </conditionalFormatting>
  <conditionalFormatting sqref="BL3:BL32">
    <cfRule type="cellIs" priority="80" operator="equal" aboveAverage="0" equalAverage="0" bottom="0" percent="0" rank="0" text="" dxfId="78">
      <formula>0</formula>
    </cfRule>
  </conditionalFormatting>
  <conditionalFormatting sqref="BM3:BM32">
    <cfRule type="cellIs" priority="81" operator="equal" aboveAverage="0" equalAverage="0" bottom="0" percent="0" rank="0" text="" dxfId="79">
      <formula>0</formula>
    </cfRule>
  </conditionalFormatting>
  <conditionalFormatting sqref="BI3:BI32">
    <cfRule type="expression" priority="82" aboveAverage="0" equalAverage="0" bottom="0" percent="0" rank="0" text="" dxfId="80">
      <formula>OR(BH3=1,BH3=7)</formula>
    </cfRule>
  </conditionalFormatting>
  <conditionalFormatting sqref="BP2">
    <cfRule type="expression" priority="83" aboveAverage="0" equalAverage="0" bottom="0" percent="0" rank="0" text="" dxfId="81">
      <formula>OR(BO2=1,BO2=7)</formula>
    </cfRule>
  </conditionalFormatting>
  <conditionalFormatting sqref="BQ2">
    <cfRule type="cellIs" priority="84" operator="equal" aboveAverage="0" equalAverage="0" bottom="0" percent="0" rank="0" text="" dxfId="82">
      <formula>0</formula>
    </cfRule>
  </conditionalFormatting>
  <conditionalFormatting sqref="BR2">
    <cfRule type="cellIs" priority="85" operator="equal" aboveAverage="0" equalAverage="0" bottom="0" percent="0" rank="0" text="" dxfId="83">
      <formula>0</formula>
    </cfRule>
  </conditionalFormatting>
  <conditionalFormatting sqref="BS2">
    <cfRule type="cellIs" priority="86" operator="equal" aboveAverage="0" equalAverage="0" bottom="0" percent="0" rank="0" text="" dxfId="84">
      <formula>0</formula>
    </cfRule>
  </conditionalFormatting>
  <conditionalFormatting sqref="BT2">
    <cfRule type="cellIs" priority="87" operator="equal" aboveAverage="0" equalAverage="0" bottom="0" percent="0" rank="0" text="" dxfId="85">
      <formula>0</formula>
    </cfRule>
  </conditionalFormatting>
  <conditionalFormatting sqref="BQ3:BQ31">
    <cfRule type="cellIs" priority="88" operator="equal" aboveAverage="0" equalAverage="0" bottom="0" percent="0" rank="0" text="" dxfId="86">
      <formula>0</formula>
    </cfRule>
  </conditionalFormatting>
  <conditionalFormatting sqref="BR3:BR32">
    <cfRule type="cellIs" priority="89" operator="equal" aboveAverage="0" equalAverage="0" bottom="0" percent="0" rank="0" text="" dxfId="87">
      <formula>0</formula>
    </cfRule>
  </conditionalFormatting>
  <conditionalFormatting sqref="BS3:BS32">
    <cfRule type="cellIs" priority="90" operator="equal" aboveAverage="0" equalAverage="0" bottom="0" percent="0" rank="0" text="" dxfId="88">
      <formula>0</formula>
    </cfRule>
  </conditionalFormatting>
  <conditionalFormatting sqref="BT3:BT32">
    <cfRule type="cellIs" priority="91" operator="equal" aboveAverage="0" equalAverage="0" bottom="0" percent="0" rank="0" text="" dxfId="89">
      <formula>0</formula>
    </cfRule>
  </conditionalFormatting>
  <conditionalFormatting sqref="BP3:BP31">
    <cfRule type="expression" priority="92" aboveAverage="0" equalAverage="0" bottom="0" percent="0" rank="0" text="" dxfId="90">
      <formula>OR(BO3=1,BO3=7)</formula>
    </cfRule>
  </conditionalFormatting>
  <conditionalFormatting sqref="BW2">
    <cfRule type="expression" priority="93" aboveAverage="0" equalAverage="0" bottom="0" percent="0" rank="0" text="" dxfId="91">
      <formula>OR(BV2=1,BV2=7)</formula>
    </cfRule>
  </conditionalFormatting>
  <conditionalFormatting sqref="BX2">
    <cfRule type="cellIs" priority="94" operator="equal" aboveAverage="0" equalAverage="0" bottom="0" percent="0" rank="0" text="" dxfId="92">
      <formula>0</formula>
    </cfRule>
  </conditionalFormatting>
  <conditionalFormatting sqref="BY2">
    <cfRule type="cellIs" priority="95" operator="equal" aboveAverage="0" equalAverage="0" bottom="0" percent="0" rank="0" text="" dxfId="93">
      <formula>0</formula>
    </cfRule>
  </conditionalFormatting>
  <conditionalFormatting sqref="BZ2">
    <cfRule type="cellIs" priority="96" operator="equal" aboveAverage="0" equalAverage="0" bottom="0" percent="0" rank="0" text="" dxfId="94">
      <formula>0</formula>
    </cfRule>
  </conditionalFormatting>
  <conditionalFormatting sqref="CA2">
    <cfRule type="cellIs" priority="97" operator="equal" aboveAverage="0" equalAverage="0" bottom="0" percent="0" rank="0" text="" dxfId="95">
      <formula>0</formula>
    </cfRule>
  </conditionalFormatting>
  <conditionalFormatting sqref="BX3:BX32">
    <cfRule type="cellIs" priority="98" operator="equal" aboveAverage="0" equalAverage="0" bottom="0" percent="0" rank="0" text="" dxfId="96">
      <formula>0</formula>
    </cfRule>
  </conditionalFormatting>
  <conditionalFormatting sqref="BY3:BY32">
    <cfRule type="cellIs" priority="99" operator="equal" aboveAverage="0" equalAverage="0" bottom="0" percent="0" rank="0" text="" dxfId="97">
      <formula>0</formula>
    </cfRule>
  </conditionalFormatting>
  <conditionalFormatting sqref="BZ3:BZ32">
    <cfRule type="cellIs" priority="100" operator="equal" aboveAverage="0" equalAverage="0" bottom="0" percent="0" rank="0" text="" dxfId="98">
      <formula>0</formula>
    </cfRule>
  </conditionalFormatting>
  <conditionalFormatting sqref="CA3:CA32">
    <cfRule type="cellIs" priority="101" operator="equal" aboveAverage="0" equalAverage="0" bottom="0" percent="0" rank="0" text="" dxfId="99">
      <formula>0</formula>
    </cfRule>
  </conditionalFormatting>
  <conditionalFormatting sqref="BW3:BW32">
    <cfRule type="expression" priority="102" aboveAverage="0" equalAverage="0" bottom="0" percent="0" rank="0" text="" dxfId="100">
      <formula>OR(BV3=1,BV3=7)</formula>
    </cfRule>
  </conditionalFormatting>
  <conditionalFormatting sqref="CD2">
    <cfRule type="expression" priority="103" aboveAverage="0" equalAverage="0" bottom="0" percent="0" rank="0" text="" dxfId="101">
      <formula>OR(CC2=1,CC2=7)</formula>
    </cfRule>
  </conditionalFormatting>
  <conditionalFormatting sqref="CE2">
    <cfRule type="cellIs" priority="104" operator="equal" aboveAverage="0" equalAverage="0" bottom="0" percent="0" rank="0" text="" dxfId="102">
      <formula>0</formula>
    </cfRule>
  </conditionalFormatting>
  <conditionalFormatting sqref="CF2">
    <cfRule type="cellIs" priority="105" operator="equal" aboveAverage="0" equalAverage="0" bottom="0" percent="0" rank="0" text="" dxfId="103">
      <formula>0</formula>
    </cfRule>
  </conditionalFormatting>
  <conditionalFormatting sqref="CG2">
    <cfRule type="cellIs" priority="106" operator="equal" aboveAverage="0" equalAverage="0" bottom="0" percent="0" rank="0" text="" dxfId="104">
      <formula>0</formula>
    </cfRule>
  </conditionalFormatting>
  <conditionalFormatting sqref="CH2">
    <cfRule type="cellIs" priority="107" operator="equal" aboveAverage="0" equalAverage="0" bottom="0" percent="0" rank="0" text="" dxfId="105">
      <formula>0</formula>
    </cfRule>
  </conditionalFormatting>
  <conditionalFormatting sqref="CE3:CE31">
    <cfRule type="cellIs" priority="108" operator="equal" aboveAverage="0" equalAverage="0" bottom="0" percent="0" rank="0" text="" dxfId="106">
      <formula>0</formula>
    </cfRule>
  </conditionalFormatting>
  <conditionalFormatting sqref="CF3:CF31">
    <cfRule type="cellIs" priority="109" operator="equal" aboveAverage="0" equalAverage="0" bottom="0" percent="0" rank="0" text="" dxfId="107">
      <formula>0</formula>
    </cfRule>
  </conditionalFormatting>
  <conditionalFormatting sqref="CG3:CG31">
    <cfRule type="cellIs" priority="110" operator="equal" aboveAverage="0" equalAverage="0" bottom="0" percent="0" rank="0" text="" dxfId="108">
      <formula>0</formula>
    </cfRule>
  </conditionalFormatting>
  <conditionalFormatting sqref="CH3:CH31">
    <cfRule type="cellIs" priority="111" operator="equal" aboveAverage="0" equalAverage="0" bottom="0" percent="0" rank="0" text="" dxfId="109">
      <formula>0</formula>
    </cfRule>
  </conditionalFormatting>
  <conditionalFormatting sqref="CD3:CD31">
    <cfRule type="expression" priority="112" aboveAverage="0" equalAverage="0" bottom="0" percent="0" rank="0" text="" dxfId="110">
      <formula>OR(CC3=1,CC3=7)</formula>
    </cfRule>
  </conditionalFormatting>
  <conditionalFormatting sqref="CK2">
    <cfRule type="expression" priority="113" aboveAverage="0" equalAverage="0" bottom="0" percent="0" rank="0" text="" dxfId="111">
      <formula>OR(CJ2=1,CJ2=7)</formula>
    </cfRule>
  </conditionalFormatting>
  <conditionalFormatting sqref="CL2">
    <cfRule type="cellIs" priority="114" operator="equal" aboveAverage="0" equalAverage="0" bottom="0" percent="0" rank="0" text="" dxfId="112">
      <formula>0</formula>
    </cfRule>
  </conditionalFormatting>
  <conditionalFormatting sqref="CM2">
    <cfRule type="cellIs" priority="115" operator="equal" aboveAverage="0" equalAverage="0" bottom="0" percent="0" rank="0" text="" dxfId="113">
      <formula>0</formula>
    </cfRule>
  </conditionalFormatting>
  <conditionalFormatting sqref="CN2">
    <cfRule type="cellIs" priority="116" operator="equal" aboveAverage="0" equalAverage="0" bottom="0" percent="0" rank="0" text="" dxfId="114">
      <formula>0</formula>
    </cfRule>
  </conditionalFormatting>
  <conditionalFormatting sqref="CO2">
    <cfRule type="cellIs" priority="117" operator="equal" aboveAverage="0" equalAverage="0" bottom="0" percent="0" rank="0" text="" dxfId="115">
      <formula>0</formula>
    </cfRule>
  </conditionalFormatting>
  <conditionalFormatting sqref="CL3:CL32">
    <cfRule type="cellIs" priority="118" operator="equal" aboveAverage="0" equalAverage="0" bottom="0" percent="0" rank="0" text="" dxfId="116">
      <formula>0</formula>
    </cfRule>
  </conditionalFormatting>
  <conditionalFormatting sqref="CM3:CM32">
    <cfRule type="cellIs" priority="119" operator="equal" aboveAverage="0" equalAverage="0" bottom="0" percent="0" rank="0" text="" dxfId="117">
      <formula>0</formula>
    </cfRule>
  </conditionalFormatting>
  <conditionalFormatting sqref="CN3:CN32">
    <cfRule type="cellIs" priority="120" operator="equal" aboveAverage="0" equalAverage="0" bottom="0" percent="0" rank="0" text="" dxfId="118">
      <formula>0</formula>
    </cfRule>
  </conditionalFormatting>
  <conditionalFormatting sqref="CO3:CO32">
    <cfRule type="cellIs" priority="121" operator="equal" aboveAverage="0" equalAverage="0" bottom="0" percent="0" rank="0" text="" dxfId="119">
      <formula>0</formula>
    </cfRule>
  </conditionalFormatting>
  <conditionalFormatting sqref="CK3:CK32">
    <cfRule type="expression" priority="122" aboveAverage="0" equalAverage="0" bottom="0" percent="0" rank="0" text="" dxfId="120">
      <formula>OR(CJ3=1,CJ3=7)</formula>
    </cfRule>
  </conditionalFormatting>
  <conditionalFormatting sqref="X2:X32">
    <cfRule type="cellIs" priority="123" operator="equal" aboveAverage="0" equalAverage="0" bottom="0" percent="0" rank="0" text="" dxfId="121">
      <formula>0</formula>
    </cfRule>
  </conditionalFormatting>
  <conditionalFormatting sqref="AE2:AE32">
    <cfRule type="cellIs" priority="124" operator="equal" aboveAverage="0" equalAverage="0" bottom="0" percent="0" rank="0" text="" dxfId="122">
      <formula>0</formula>
    </cfRule>
  </conditionalFormatting>
  <conditionalFormatting sqref="AL2:AL32">
    <cfRule type="cellIs" priority="125" operator="equal" aboveAverage="0" equalAverage="0" bottom="0" percent="0" rank="0" text="" dxfId="123">
      <formula>0</formula>
    </cfRule>
  </conditionalFormatting>
  <conditionalFormatting sqref="AS2:AS32">
    <cfRule type="cellIs" priority="126" operator="equal" aboveAverage="0" equalAverage="0" bottom="0" percent="0" rank="0" text="" dxfId="124">
      <formula>0</formula>
    </cfRule>
  </conditionalFormatting>
  <conditionalFormatting sqref="AZ2:AZ32">
    <cfRule type="cellIs" priority="127" operator="equal" aboveAverage="0" equalAverage="0" bottom="0" percent="0" rank="0" text="" dxfId="125">
      <formula>0</formula>
    </cfRule>
  </conditionalFormatting>
  <conditionalFormatting sqref="BG2:BG32">
    <cfRule type="cellIs" priority="128" operator="equal" aboveAverage="0" equalAverage="0" bottom="0" percent="0" rank="0" text="" dxfId="126">
      <formula>0</formula>
    </cfRule>
  </conditionalFormatting>
  <conditionalFormatting sqref="BN2:BN32">
    <cfRule type="cellIs" priority="129" operator="equal" aboveAverage="0" equalAverage="0" bottom="0" percent="0" rank="0" text="" dxfId="127">
      <formula>0</formula>
    </cfRule>
  </conditionalFormatting>
  <conditionalFormatting sqref="BU2:BU32">
    <cfRule type="cellIs" priority="130" operator="equal" aboveAverage="0" equalAverage="0" bottom="0" percent="0" rank="0" text="" dxfId="128">
      <formula>0</formula>
    </cfRule>
  </conditionalFormatting>
  <conditionalFormatting sqref="CB2:CB32">
    <cfRule type="cellIs" priority="131" operator="equal" aboveAverage="0" equalAverage="0" bottom="0" percent="0" rank="0" text="" dxfId="129">
      <formula>0</formula>
    </cfRule>
  </conditionalFormatting>
  <conditionalFormatting sqref="CI2:CI32">
    <cfRule type="cellIs" priority="132" operator="equal" aboveAverage="0" equalAverage="0" bottom="0" percent="0" rank="0" text="" dxfId="130">
      <formula>0</formula>
    </cfRule>
  </conditionalFormatting>
  <printOptions headings="false" gridLines="false" gridLinesSet="true" horizontalCentered="true" verticalCentered="false"/>
  <pageMargins left="0.472222222222222" right="0.39375" top="0.827083333333333" bottom="0.236111111111111" header="0.37986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&amp;L&amp;"Arial,Bold"&amp;12LKN-SH&amp;C&amp;"Arial,Bold"&amp;12Öffnungszeiten Sperrwerk Glückstadt
&amp;"Arial,Regular"&amp;10(Die Öffnungszeiten können Wasserstandsabhängig variieren!)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2020-11-23T09:08:43Z</dcterms:created>
  <dc:creator>Bornholdt, Siegfried (LKN.SH)</dc:creator>
  <dc:description/>
  <dc:language>de-DE</dc:language>
  <cp:lastModifiedBy>Bornholdt, Siegfried (LKN.SH)</cp:lastModifiedBy>
  <dcterms:modified xsi:type="dcterms:W3CDTF">2020-11-23T09:30:42Z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